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SB\SWCAP\2024 SWCAP\Indirect Cost Recovery\"/>
    </mc:Choice>
  </mc:AlternateContent>
  <xr:revisionPtr revIDLastSave="0" documentId="13_ncr:1_{E7350445-ACC4-4073-A5A2-31EF0EC28C13}" xr6:coauthVersionLast="47" xr6:coauthVersionMax="47" xr10:uidLastSave="{00000000-0000-0000-0000-000000000000}"/>
  <bookViews>
    <workbookView xWindow="-120" yWindow="-120" windowWidth="29040" windowHeight="15840" xr2:uid="{E51C62AB-8801-4EC0-9F26-C14584987D4E}"/>
  </bookViews>
  <sheets>
    <sheet name="FY 2024 budget adj- STO,SCO,AG " sheetId="1" r:id="rId1"/>
  </sheets>
  <definedNames>
    <definedName name="_xlnm.Print_Area" localSheetId="0">'FY 2024 budget adj- STO,SCO,AG '!$A$5:$N$114</definedName>
    <definedName name="_xlnm.Print_Titles" localSheetId="0">'FY 2024 budget adj- STO,SCO,AG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8" i="1" l="1"/>
  <c r="D43" i="1"/>
  <c r="M125" i="1"/>
  <c r="M75" i="1"/>
  <c r="N75" i="1" s="1"/>
  <c r="M70" i="1"/>
  <c r="N70" i="1" s="1"/>
  <c r="M57" i="1"/>
  <c r="M50" i="1"/>
  <c r="J121" i="1"/>
  <c r="J123" i="1" s="1"/>
  <c r="J43" i="1"/>
  <c r="K24" i="1"/>
  <c r="G121" i="1"/>
  <c r="G123" i="1" s="1"/>
  <c r="G43" i="1"/>
  <c r="M117" i="1"/>
  <c r="L75" i="1"/>
  <c r="L70" i="1"/>
  <c r="L57" i="1"/>
  <c r="L50" i="1"/>
  <c r="L114" i="1" s="1"/>
  <c r="I43" i="1"/>
  <c r="I114" i="1" s="1"/>
  <c r="F43" i="1"/>
  <c r="C43" i="1"/>
  <c r="E43" i="1" s="1"/>
  <c r="E5" i="1"/>
  <c r="H5" i="1"/>
  <c r="K5" i="1"/>
  <c r="E6" i="1"/>
  <c r="H6" i="1"/>
  <c r="K6" i="1"/>
  <c r="E7" i="1"/>
  <c r="H7" i="1"/>
  <c r="K7" i="1"/>
  <c r="N7" i="1"/>
  <c r="E8" i="1"/>
  <c r="H8" i="1"/>
  <c r="K8" i="1"/>
  <c r="N8" i="1"/>
  <c r="E9" i="1"/>
  <c r="H9" i="1"/>
  <c r="K9" i="1"/>
  <c r="N9" i="1"/>
  <c r="E10" i="1"/>
  <c r="H10" i="1"/>
  <c r="K10" i="1"/>
  <c r="E11" i="1"/>
  <c r="H11" i="1"/>
  <c r="K11" i="1"/>
  <c r="E12" i="1"/>
  <c r="H12" i="1"/>
  <c r="K12" i="1"/>
  <c r="E13" i="1"/>
  <c r="H13" i="1"/>
  <c r="K13" i="1"/>
  <c r="N13" i="1"/>
  <c r="E14" i="1"/>
  <c r="H14" i="1"/>
  <c r="K14" i="1"/>
  <c r="N14" i="1"/>
  <c r="E15" i="1"/>
  <c r="H15" i="1"/>
  <c r="K15" i="1"/>
  <c r="E16" i="1"/>
  <c r="H16" i="1"/>
  <c r="K16" i="1"/>
  <c r="E17" i="1"/>
  <c r="H17" i="1"/>
  <c r="K17" i="1"/>
  <c r="E18" i="1"/>
  <c r="H18" i="1"/>
  <c r="K18" i="1"/>
  <c r="E19" i="1"/>
  <c r="H19" i="1"/>
  <c r="K19" i="1"/>
  <c r="N19" i="1"/>
  <c r="E20" i="1"/>
  <c r="H20" i="1"/>
  <c r="K20" i="1"/>
  <c r="N20" i="1"/>
  <c r="E21" i="1"/>
  <c r="H21" i="1"/>
  <c r="K21" i="1"/>
  <c r="N21" i="1"/>
  <c r="E22" i="1"/>
  <c r="H22" i="1"/>
  <c r="K22" i="1"/>
  <c r="N22" i="1"/>
  <c r="E23" i="1"/>
  <c r="H23" i="1"/>
  <c r="K23" i="1"/>
  <c r="N23" i="1"/>
  <c r="E24" i="1"/>
  <c r="H24" i="1"/>
  <c r="N24" i="1"/>
  <c r="E25" i="1"/>
  <c r="H25" i="1"/>
  <c r="K25" i="1"/>
  <c r="N25" i="1"/>
  <c r="E26" i="1"/>
  <c r="H26" i="1"/>
  <c r="K26" i="1"/>
  <c r="E27" i="1"/>
  <c r="H27" i="1"/>
  <c r="K27" i="1"/>
  <c r="N27" i="1"/>
  <c r="E28" i="1"/>
  <c r="H28" i="1"/>
  <c r="K28" i="1"/>
  <c r="N28" i="1"/>
  <c r="E29" i="1"/>
  <c r="H29" i="1"/>
  <c r="K29" i="1"/>
  <c r="N29" i="1"/>
  <c r="E30" i="1"/>
  <c r="H30" i="1"/>
  <c r="K30" i="1"/>
  <c r="N30" i="1"/>
  <c r="E31" i="1"/>
  <c r="H31" i="1"/>
  <c r="K31" i="1"/>
  <c r="N31" i="1"/>
  <c r="E32" i="1"/>
  <c r="H32" i="1"/>
  <c r="K32" i="1"/>
  <c r="N32" i="1"/>
  <c r="E33" i="1"/>
  <c r="H33" i="1"/>
  <c r="K33" i="1"/>
  <c r="N33" i="1"/>
  <c r="E34" i="1"/>
  <c r="H34" i="1"/>
  <c r="K34" i="1"/>
  <c r="N34" i="1"/>
  <c r="E35" i="1"/>
  <c r="H35" i="1"/>
  <c r="K35" i="1"/>
  <c r="N35" i="1"/>
  <c r="E36" i="1"/>
  <c r="H36" i="1"/>
  <c r="K36" i="1"/>
  <c r="N36" i="1"/>
  <c r="E37" i="1"/>
  <c r="H37" i="1"/>
  <c r="K37" i="1"/>
  <c r="N37" i="1"/>
  <c r="E38" i="1"/>
  <c r="H38" i="1"/>
  <c r="K38" i="1"/>
  <c r="N38" i="1"/>
  <c r="E39" i="1"/>
  <c r="H39" i="1"/>
  <c r="K39" i="1"/>
  <c r="N39" i="1"/>
  <c r="E40" i="1"/>
  <c r="H40" i="1"/>
  <c r="K40" i="1"/>
  <c r="N40" i="1"/>
  <c r="E41" i="1"/>
  <c r="H41" i="1"/>
  <c r="K41" i="1"/>
  <c r="N41" i="1"/>
  <c r="E42" i="1"/>
  <c r="H42" i="1"/>
  <c r="K42" i="1"/>
  <c r="N42" i="1"/>
  <c r="H43" i="1"/>
  <c r="N43" i="1"/>
  <c r="E44" i="1"/>
  <c r="H44" i="1"/>
  <c r="K44" i="1"/>
  <c r="N44" i="1"/>
  <c r="E45" i="1"/>
  <c r="H45" i="1"/>
  <c r="K45" i="1"/>
  <c r="N45" i="1"/>
  <c r="E46" i="1"/>
  <c r="H46" i="1"/>
  <c r="K46" i="1"/>
  <c r="N46" i="1"/>
  <c r="E47" i="1"/>
  <c r="H47" i="1"/>
  <c r="K47" i="1"/>
  <c r="N47" i="1"/>
  <c r="E48" i="1"/>
  <c r="H48" i="1"/>
  <c r="K48" i="1"/>
  <c r="N48" i="1"/>
  <c r="E49" i="1"/>
  <c r="H49" i="1"/>
  <c r="K49" i="1"/>
  <c r="N49" i="1"/>
  <c r="E50" i="1"/>
  <c r="H50" i="1"/>
  <c r="K50" i="1"/>
  <c r="E51" i="1"/>
  <c r="H51" i="1"/>
  <c r="K51" i="1"/>
  <c r="N51" i="1"/>
  <c r="E52" i="1"/>
  <c r="H52" i="1"/>
  <c r="K52" i="1"/>
  <c r="N52" i="1"/>
  <c r="E53" i="1"/>
  <c r="H53" i="1"/>
  <c r="K53" i="1"/>
  <c r="N53" i="1"/>
  <c r="E54" i="1"/>
  <c r="H54" i="1"/>
  <c r="K54" i="1"/>
  <c r="N54" i="1"/>
  <c r="E55" i="1"/>
  <c r="H55" i="1"/>
  <c r="K55" i="1"/>
  <c r="N55" i="1"/>
  <c r="E56" i="1"/>
  <c r="H56" i="1"/>
  <c r="K56" i="1"/>
  <c r="N56" i="1"/>
  <c r="E57" i="1"/>
  <c r="H57" i="1"/>
  <c r="K57" i="1"/>
  <c r="N57" i="1"/>
  <c r="E58" i="1"/>
  <c r="H58" i="1"/>
  <c r="K58" i="1"/>
  <c r="N58" i="1"/>
  <c r="E59" i="1"/>
  <c r="H59" i="1"/>
  <c r="K59" i="1"/>
  <c r="N59" i="1"/>
  <c r="E60" i="1"/>
  <c r="H60" i="1"/>
  <c r="K60" i="1"/>
  <c r="N60" i="1"/>
  <c r="E61" i="1"/>
  <c r="H61" i="1"/>
  <c r="K61" i="1"/>
  <c r="N61" i="1"/>
  <c r="E62" i="1"/>
  <c r="H62" i="1"/>
  <c r="K62" i="1"/>
  <c r="N62" i="1"/>
  <c r="E63" i="1"/>
  <c r="H63" i="1"/>
  <c r="K63" i="1"/>
  <c r="N63" i="1"/>
  <c r="E64" i="1"/>
  <c r="H64" i="1"/>
  <c r="K64" i="1"/>
  <c r="N64" i="1"/>
  <c r="E65" i="1"/>
  <c r="H65" i="1"/>
  <c r="K65" i="1"/>
  <c r="N65" i="1"/>
  <c r="E66" i="1"/>
  <c r="H66" i="1"/>
  <c r="K66" i="1"/>
  <c r="N66" i="1"/>
  <c r="E67" i="1"/>
  <c r="H67" i="1"/>
  <c r="K67" i="1"/>
  <c r="N67" i="1"/>
  <c r="E68" i="1"/>
  <c r="H68" i="1"/>
  <c r="K68" i="1"/>
  <c r="N68" i="1"/>
  <c r="E69" i="1"/>
  <c r="H69" i="1"/>
  <c r="K69" i="1"/>
  <c r="N69" i="1"/>
  <c r="E70" i="1"/>
  <c r="H70" i="1"/>
  <c r="K70" i="1"/>
  <c r="E71" i="1"/>
  <c r="H71" i="1"/>
  <c r="K71" i="1"/>
  <c r="N71" i="1"/>
  <c r="E72" i="1"/>
  <c r="H72" i="1"/>
  <c r="K72" i="1"/>
  <c r="N72" i="1"/>
  <c r="E73" i="1"/>
  <c r="H73" i="1"/>
  <c r="K73" i="1"/>
  <c r="N73" i="1"/>
  <c r="E74" i="1"/>
  <c r="H74" i="1"/>
  <c r="K74" i="1"/>
  <c r="N74" i="1"/>
  <c r="E75" i="1"/>
  <c r="H75" i="1"/>
  <c r="K75" i="1"/>
  <c r="E76" i="1"/>
  <c r="H76" i="1"/>
  <c r="K76" i="1"/>
  <c r="N76" i="1"/>
  <c r="E77" i="1"/>
  <c r="H77" i="1"/>
  <c r="K77" i="1"/>
  <c r="N77" i="1"/>
  <c r="E78" i="1"/>
  <c r="H78" i="1"/>
  <c r="K78" i="1"/>
  <c r="N78" i="1"/>
  <c r="E79" i="1"/>
  <c r="H79" i="1"/>
  <c r="K79" i="1"/>
  <c r="N79" i="1"/>
  <c r="E80" i="1"/>
  <c r="H80" i="1"/>
  <c r="K80" i="1"/>
  <c r="N80" i="1"/>
  <c r="E81" i="1"/>
  <c r="H81" i="1"/>
  <c r="K81" i="1"/>
  <c r="N81" i="1"/>
  <c r="E82" i="1"/>
  <c r="H82" i="1"/>
  <c r="K82" i="1"/>
  <c r="N82" i="1"/>
  <c r="E83" i="1"/>
  <c r="H83" i="1"/>
  <c r="K83" i="1"/>
  <c r="N83" i="1"/>
  <c r="E84" i="1"/>
  <c r="H84" i="1"/>
  <c r="K84" i="1"/>
  <c r="N84" i="1"/>
  <c r="E85" i="1"/>
  <c r="H85" i="1"/>
  <c r="K85" i="1"/>
  <c r="N85" i="1"/>
  <c r="E86" i="1"/>
  <c r="H86" i="1"/>
  <c r="K86" i="1"/>
  <c r="N86" i="1"/>
  <c r="E87" i="1"/>
  <c r="H87" i="1"/>
  <c r="K87" i="1"/>
  <c r="N87" i="1"/>
  <c r="E88" i="1"/>
  <c r="H88" i="1"/>
  <c r="K88" i="1"/>
  <c r="N88" i="1"/>
  <c r="E89" i="1"/>
  <c r="H89" i="1"/>
  <c r="K89" i="1"/>
  <c r="E90" i="1"/>
  <c r="H90" i="1"/>
  <c r="K90" i="1"/>
  <c r="N90" i="1"/>
  <c r="E91" i="1"/>
  <c r="H91" i="1"/>
  <c r="K91" i="1"/>
  <c r="N91" i="1"/>
  <c r="E92" i="1"/>
  <c r="H92" i="1"/>
  <c r="K92" i="1"/>
  <c r="N92" i="1"/>
  <c r="E93" i="1"/>
  <c r="H93" i="1"/>
  <c r="K93" i="1"/>
  <c r="N93" i="1"/>
  <c r="E94" i="1"/>
  <c r="H94" i="1"/>
  <c r="K94" i="1"/>
  <c r="N94" i="1"/>
  <c r="E95" i="1"/>
  <c r="H95" i="1"/>
  <c r="K95" i="1"/>
  <c r="N95" i="1"/>
  <c r="E96" i="1"/>
  <c r="H96" i="1"/>
  <c r="K96" i="1"/>
  <c r="N96" i="1"/>
  <c r="E97" i="1"/>
  <c r="H97" i="1"/>
  <c r="K97" i="1"/>
  <c r="N97" i="1"/>
  <c r="E98" i="1"/>
  <c r="H98" i="1"/>
  <c r="K98" i="1"/>
  <c r="N98" i="1"/>
  <c r="E99" i="1"/>
  <c r="H99" i="1"/>
  <c r="K99" i="1"/>
  <c r="N99" i="1"/>
  <c r="E100" i="1"/>
  <c r="H100" i="1"/>
  <c r="K100" i="1"/>
  <c r="N100" i="1"/>
  <c r="E101" i="1"/>
  <c r="H101" i="1"/>
  <c r="K101" i="1"/>
  <c r="N101" i="1"/>
  <c r="E102" i="1"/>
  <c r="H102" i="1"/>
  <c r="K102" i="1"/>
  <c r="N102" i="1"/>
  <c r="E103" i="1"/>
  <c r="H103" i="1"/>
  <c r="K103" i="1"/>
  <c r="N103" i="1"/>
  <c r="E104" i="1"/>
  <c r="H104" i="1"/>
  <c r="K104" i="1"/>
  <c r="N104" i="1"/>
  <c r="E105" i="1"/>
  <c r="H105" i="1"/>
  <c r="K105" i="1"/>
  <c r="N105" i="1"/>
  <c r="E106" i="1"/>
  <c r="H106" i="1"/>
  <c r="K106" i="1"/>
  <c r="N106" i="1"/>
  <c r="E107" i="1"/>
  <c r="H107" i="1"/>
  <c r="K107" i="1"/>
  <c r="N107" i="1"/>
  <c r="E108" i="1"/>
  <c r="H108" i="1"/>
  <c r="K108" i="1"/>
  <c r="N108" i="1"/>
  <c r="E109" i="1"/>
  <c r="H109" i="1"/>
  <c r="K109" i="1"/>
  <c r="N109" i="1"/>
  <c r="E110" i="1"/>
  <c r="H110" i="1"/>
  <c r="K110" i="1"/>
  <c r="N110" i="1"/>
  <c r="E111" i="1"/>
  <c r="H111" i="1"/>
  <c r="K111" i="1"/>
  <c r="N111" i="1"/>
  <c r="E112" i="1"/>
  <c r="H112" i="1"/>
  <c r="K112" i="1"/>
  <c r="N112" i="1"/>
  <c r="E113" i="1"/>
  <c r="H113" i="1"/>
  <c r="K113" i="1"/>
  <c r="N113" i="1"/>
  <c r="G114" i="1"/>
  <c r="N50" i="1" l="1"/>
  <c r="K43" i="1"/>
  <c r="K114" i="1" s="1"/>
  <c r="D114" i="1"/>
  <c r="N89" i="1"/>
  <c r="C114" i="1"/>
  <c r="J114" i="1"/>
  <c r="E114" i="1"/>
  <c r="H114" i="1"/>
  <c r="F114" i="1"/>
  <c r="M114" i="1"/>
  <c r="M121" i="1" s="1"/>
  <c r="M123" i="1" s="1"/>
  <c r="M127" i="1" s="1"/>
  <c r="N114" i="1" l="1"/>
  <c r="E130" i="1" s="1"/>
  <c r="E1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Fulkerson</author>
  </authors>
  <commentList>
    <comment ref="L50" authorId="0" shapeId="0" xr:uid="{2C6C192F-3CAD-47A6-9DDA-CB409FC39AFD}">
      <text>
        <r>
          <rPr>
            <b/>
            <sz val="9"/>
            <color indexed="81"/>
            <rFont val="Tahoma"/>
            <charset val="1"/>
          </rPr>
          <t>David Fulkerson:</t>
        </r>
        <r>
          <rPr>
            <sz val="9"/>
            <color indexed="81"/>
            <rFont val="Tahoma"/>
            <charset val="1"/>
          </rPr>
          <t xml:space="preserve">
credit for FY 2021 cash transfer S1427</t>
        </r>
      </text>
    </comment>
    <comment ref="M50" authorId="0" shapeId="0" xr:uid="{D50E9966-7E8C-45CB-8D25-505E50500C13}">
      <text>
        <r>
          <rPr>
            <b/>
            <sz val="9"/>
            <color indexed="81"/>
            <rFont val="Tahoma"/>
            <charset val="1"/>
          </rPr>
          <t>David Fulkerson:</t>
        </r>
        <r>
          <rPr>
            <sz val="9"/>
            <color indexed="81"/>
            <rFont val="Tahoma"/>
            <charset val="1"/>
          </rPr>
          <t xml:space="preserve">
credit for FY 2022 cash transfer S1214
</t>
        </r>
      </text>
    </comment>
    <comment ref="L57" authorId="0" shapeId="0" xr:uid="{96EC09ED-AFC9-4B55-853F-BEA7BB6272C3}">
      <text>
        <r>
          <rPr>
            <b/>
            <sz val="9"/>
            <color indexed="81"/>
            <rFont val="Tahoma"/>
            <charset val="1"/>
          </rPr>
          <t>David Fulkerson:</t>
        </r>
        <r>
          <rPr>
            <sz val="9"/>
            <color indexed="81"/>
            <rFont val="Tahoma"/>
            <charset val="1"/>
          </rPr>
          <t xml:space="preserve">
credit for FY 2021 cash transfer S1427
</t>
        </r>
      </text>
    </comment>
    <comment ref="M57" authorId="0" shapeId="0" xr:uid="{B8A094E9-5D87-48CB-BBCC-BCF4D627C947}">
      <text>
        <r>
          <rPr>
            <b/>
            <sz val="9"/>
            <color indexed="81"/>
            <rFont val="Tahoma"/>
            <charset val="1"/>
          </rPr>
          <t>David Fulkerson:</t>
        </r>
        <r>
          <rPr>
            <sz val="9"/>
            <color indexed="81"/>
            <rFont val="Tahoma"/>
            <charset val="1"/>
          </rPr>
          <t xml:space="preserve">
credit for FY 2022 cash transfer S1214</t>
        </r>
      </text>
    </comment>
    <comment ref="L70" authorId="0" shapeId="0" xr:uid="{767AABF5-D635-4AEF-A1B5-F42780596107}">
      <text>
        <r>
          <rPr>
            <b/>
            <sz val="9"/>
            <color indexed="81"/>
            <rFont val="Tahoma"/>
            <charset val="1"/>
          </rPr>
          <t>David Fulkerson:</t>
        </r>
        <r>
          <rPr>
            <sz val="9"/>
            <color indexed="81"/>
            <rFont val="Tahoma"/>
            <charset val="1"/>
          </rPr>
          <t xml:space="preserve">
credit for cash transfer in FY 2021 S1427</t>
        </r>
      </text>
    </comment>
    <comment ref="M70" authorId="0" shapeId="0" xr:uid="{4FE96CD9-0DBC-4619-829C-8887D0F285DD}">
      <text>
        <r>
          <rPr>
            <b/>
            <sz val="9"/>
            <color indexed="81"/>
            <rFont val="Tahoma"/>
            <charset val="1"/>
          </rPr>
          <t>David Fulkerson:</t>
        </r>
        <r>
          <rPr>
            <sz val="9"/>
            <color indexed="81"/>
            <rFont val="Tahoma"/>
            <charset val="1"/>
          </rPr>
          <t xml:space="preserve">
credit for FY 2022 cash transfer S1214</t>
        </r>
      </text>
    </comment>
    <comment ref="L75" authorId="0" shapeId="0" xr:uid="{4D6603D2-46F6-41AD-8B6B-08BF4993324A}">
      <text>
        <r>
          <rPr>
            <b/>
            <sz val="9"/>
            <color indexed="81"/>
            <rFont val="Tahoma"/>
            <charset val="1"/>
          </rPr>
          <t>David Fulkerson:</t>
        </r>
        <r>
          <rPr>
            <sz val="9"/>
            <color indexed="81"/>
            <rFont val="Tahoma"/>
            <charset val="1"/>
          </rPr>
          <t xml:space="preserve">
credit for cash transfer in FY 2021 S1427
</t>
        </r>
      </text>
    </comment>
    <comment ref="M75" authorId="0" shapeId="0" xr:uid="{0F0FDEAB-0CCD-40D2-851E-F58A269BFFC6}">
      <text>
        <r>
          <rPr>
            <b/>
            <sz val="9"/>
            <color indexed="81"/>
            <rFont val="Tahoma"/>
            <charset val="1"/>
          </rPr>
          <t>David Fulkerson:</t>
        </r>
        <r>
          <rPr>
            <sz val="9"/>
            <color indexed="81"/>
            <rFont val="Tahoma"/>
            <charset val="1"/>
          </rPr>
          <t xml:space="preserve">
credit for FY 2022 cash transfer S1214</t>
        </r>
      </text>
    </comment>
  </commentList>
</comments>
</file>

<file path=xl/sharedStrings.xml><?xml version="1.0" encoding="utf-8"?>
<sst xmlns="http://schemas.openxmlformats.org/spreadsheetml/2006/main" count="142" uniqueCount="122">
  <si>
    <t xml:space="preserve"> </t>
  </si>
  <si>
    <t>DIVISION OF OCCUPATIONAL LICENSE</t>
  </si>
  <si>
    <t>TOTAL</t>
  </si>
  <si>
    <t>OTHER</t>
  </si>
  <si>
    <t>HEALTH DISTRICT VII</t>
  </si>
  <si>
    <t>HEALTH DISTRICT VI</t>
  </si>
  <si>
    <t>HEALTH DISTRICT V</t>
  </si>
  <si>
    <t>HEALTH DISTRICT IV</t>
  </si>
  <si>
    <t>HEALTH DISTRICT III</t>
  </si>
  <si>
    <t>HEALTH DISTRICT II</t>
  </si>
  <si>
    <t>HEALTH DISTRICT I</t>
  </si>
  <si>
    <t>STATE INDEPENDENT LIVING COUNCIL</t>
  </si>
  <si>
    <t>CATASTROPHIC HEALTH CARE</t>
  </si>
  <si>
    <t>PUBLIC UTILITIES COMMISSION</t>
  </si>
  <si>
    <t>CHARTER SCHOOL COMMISSION</t>
  </si>
  <si>
    <t>VOCATIONAL REHABILITATION</t>
  </si>
  <si>
    <t>HISTORICAL SOCIETY</t>
  </si>
  <si>
    <t>HISTORICAL SOCIETY-  STATE RECORDS CENTER</t>
  </si>
  <si>
    <t>STATE LIBRARY</t>
  </si>
  <si>
    <t>IDAHO PUBLIC TELEVISION</t>
  </si>
  <si>
    <t>UNIVERSITY OF IDAHO</t>
  </si>
  <si>
    <t>IDAHO STATE UNIVERSITY</t>
  </si>
  <si>
    <t>BOISE STATE UNIVERSITY</t>
  </si>
  <si>
    <t>LEWIS - CLARK STATE COLLEGE</t>
  </si>
  <si>
    <t>EASTERN IDAHO TECHNICAL COLLEGE</t>
  </si>
  <si>
    <t>CAREER-TECH EDUCATION</t>
  </si>
  <si>
    <t>DEAF &amp; BLIND SCHOOL</t>
  </si>
  <si>
    <t xml:space="preserve">STATE BOARD OF EDUCATION </t>
  </si>
  <si>
    <t>DOPL-DIVISION OF BUILDING SAFETY</t>
  </si>
  <si>
    <t>DIVISION OF VETERANS SERVICES</t>
  </si>
  <si>
    <t>STATE APPELLATE PUBLIC DEFENDER</t>
  </si>
  <si>
    <t>HISPANIC COMMISSION</t>
  </si>
  <si>
    <t>LOTTERY COMMISSION</t>
  </si>
  <si>
    <t>PUBLIC DEFENSE COMMISSIION</t>
  </si>
  <si>
    <t>DOPL-VETERINARY MEDICINE BOARD</t>
  </si>
  <si>
    <t>DOPL-OUTFITTERS &amp; GUIDES</t>
  </si>
  <si>
    <t>DOPL-CERTIFIED SHORTHAND REPORTERS</t>
  </si>
  <si>
    <t>DOPL-OPTOMETRY BOARD</t>
  </si>
  <si>
    <t>DOPL-PROFESSIONAL GEOLOGISTS BOARD</t>
  </si>
  <si>
    <t>DOPL-REAL ESTATE COMMISSION</t>
  </si>
  <si>
    <t>DOPL-NURSING BOARD</t>
  </si>
  <si>
    <t>DOPL-MEDICINE BOARD</t>
  </si>
  <si>
    <t>DOPL-ENGINEERING EXAMINERS BOARD</t>
  </si>
  <si>
    <t>DOPL-DENTISTRY BOARD</t>
  </si>
  <si>
    <t>DOPL-ACCOUNTANCY BOARD</t>
  </si>
  <si>
    <t>DOPL-PHARMACY BOARD</t>
  </si>
  <si>
    <t>DOPL-ATHLETIC COMMISSION</t>
  </si>
  <si>
    <t>DEPT. OF WATER RESOURCES</t>
  </si>
  <si>
    <t>DEPT. OF REVENUE &amp; TAX</t>
  </si>
  <si>
    <t>TAX APPEALS BOARD</t>
  </si>
  <si>
    <t>LAVA HOT SPRINGS</t>
  </si>
  <si>
    <t>DEPT. OF PARKS &amp; RECREATION</t>
  </si>
  <si>
    <t>RACING COMMISSION</t>
  </si>
  <si>
    <t>BRAND INSPECTOR</t>
  </si>
  <si>
    <t>IDAHO STATE POLICE</t>
  </si>
  <si>
    <t>ENDOWMENT FUND INVESTMENT BOARD</t>
  </si>
  <si>
    <t>DEPT. OF LANDS</t>
  </si>
  <si>
    <t>INDUSTRIAL COMMISSION</t>
  </si>
  <si>
    <t>DEPT. OF TRANSPORTATION</t>
  </si>
  <si>
    <t>DEPT. OF JUVENILE CORRECTIONS</t>
  </si>
  <si>
    <t>DEPT. OF INSURANCE</t>
  </si>
  <si>
    <t>DEPT. OF HEALTH &amp; WELFARE</t>
  </si>
  <si>
    <t>DEPT. OF FISH &amp; GAME</t>
  </si>
  <si>
    <t>DEPT. OF FINANCE</t>
  </si>
  <si>
    <t>DEPT. OF ENVIRONMENTAL QUALITY</t>
  </si>
  <si>
    <t>DEPT. OF  LABOR</t>
  </si>
  <si>
    <t>PARDONS &amp; PAROLE COMMISSION</t>
  </si>
  <si>
    <t>CORRECTIONAL INDUSTRIES</t>
  </si>
  <si>
    <t>DEPT. OF CORRECTION</t>
  </si>
  <si>
    <t>DEPT. OF COMMERCE</t>
  </si>
  <si>
    <t>SOIL &amp; WATER CONSERVATION COMMISSION</t>
  </si>
  <si>
    <t>DEPT. OF AGRICULTURE</t>
  </si>
  <si>
    <t>ADMIN-OTHER</t>
  </si>
  <si>
    <t>ADMIN-RISK-0462</t>
  </si>
  <si>
    <t>OFFICE OF ENERGY RESOURCES</t>
  </si>
  <si>
    <t>OFFICE OF DRUG POLICY</t>
  </si>
  <si>
    <t>WOLF CONTROL BOARD</t>
  </si>
  <si>
    <t>ARTS COMMISSION</t>
  </si>
  <si>
    <t>OFFICE OF SPECIES CONSERVATION</t>
  </si>
  <si>
    <t>DIVISION OF HUMAN RESOURCES</t>
  </si>
  <si>
    <t>COMMISSION ON WOMEN'S PROGRAMS</t>
  </si>
  <si>
    <t>MILITARY DIVISION</t>
  </si>
  <si>
    <t>MILITARY DIVISION -PUBLIC SAFETY/COMM</t>
  </si>
  <si>
    <t>THE BLIND COMMISSION</t>
  </si>
  <si>
    <t xml:space="preserve">DEPT OF LABOR -HUMAN RIGHTS COMMISSION </t>
  </si>
  <si>
    <t>COMMISSION ON AGING</t>
  </si>
  <si>
    <t>STATE INSURANCE FUND</t>
  </si>
  <si>
    <t>LIQUOR DISPENSARY</t>
  </si>
  <si>
    <t>PERSI</t>
  </si>
  <si>
    <t>n/a</t>
  </si>
  <si>
    <t>GOVERNOR'S OFFICE</t>
  </si>
  <si>
    <t>DIVISION OF FINANCIAL MANAGEMENT (DFM)</t>
  </si>
  <si>
    <t>DIVISION OF FINANCIAL MANAGEMENT (DFM) -APA</t>
  </si>
  <si>
    <t>STEM</t>
  </si>
  <si>
    <t>WORKFORCE DEVELOPMENT COUNCIL</t>
  </si>
  <si>
    <t>INFORMATION TECHNOLOGY SERVICES</t>
  </si>
  <si>
    <t>INFORMATION TECHNOLOGY SERVICES - 450</t>
  </si>
  <si>
    <t>SUP'T OF PUBLIC INSTRUCTION</t>
  </si>
  <si>
    <t>ATTORNEY GENERAL</t>
  </si>
  <si>
    <t>TREASURER</t>
  </si>
  <si>
    <t>CONTROLLER-OTHER</t>
  </si>
  <si>
    <t>CONTROLLER-COMPUTER CENTER</t>
  </si>
  <si>
    <t>IDAHO CODE COMMISSION</t>
  </si>
  <si>
    <t>UNIFORM LAWS COMMISSION</t>
  </si>
  <si>
    <t>SECRETARY OF STATE</t>
  </si>
  <si>
    <t>LIEUTENANT GOVERNOR</t>
  </si>
  <si>
    <t>JUDICIAL BRANCH</t>
  </si>
  <si>
    <t>OFFICE OF PERFORMANCE EVALUATIONS</t>
  </si>
  <si>
    <t>LEG SVCS-OTHER</t>
  </si>
  <si>
    <t>LEG SVCS-AUDIT-0475</t>
  </si>
  <si>
    <t>HOUSE</t>
  </si>
  <si>
    <t>SENATE</t>
  </si>
  <si>
    <t>Request Adjustment</t>
  </si>
  <si>
    <t>AGENCY</t>
  </si>
  <si>
    <t>STATEWIDE PAYROLL</t>
  </si>
  <si>
    <t>STATEWIDE ACCOUNTING</t>
  </si>
  <si>
    <t>CONTROLLER</t>
  </si>
  <si>
    <t>FY 2023 Approp. Basis</t>
  </si>
  <si>
    <t>FY 2024 est Billing</t>
  </si>
  <si>
    <t>2024 Indirect Cost Recovery - Budget Adjustments - STO SCO AG</t>
  </si>
  <si>
    <t>Elected officials</t>
  </si>
  <si>
    <t>cash transfer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</si>
</sst>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2"/>
    <xf numFmtId="38" fontId="1" fillId="0" borderId="2" xfId="2" applyNumberFormat="1" applyBorder="1"/>
    <xf numFmtId="38" fontId="1" fillId="0" borderId="3" xfId="2" applyNumberFormat="1" applyBorder="1"/>
    <xf numFmtId="38" fontId="0" fillId="0" borderId="2" xfId="0" applyNumberFormat="1" applyBorder="1"/>
    <xf numFmtId="38" fontId="1" fillId="0" borderId="1" xfId="2" applyNumberFormat="1" applyBorder="1"/>
    <xf numFmtId="0" fontId="1" fillId="0" borderId="1" xfId="2" applyBorder="1"/>
    <xf numFmtId="0" fontId="1" fillId="0" borderId="2" xfId="2" applyBorder="1"/>
    <xf numFmtId="38" fontId="1" fillId="0" borderId="4" xfId="2" applyNumberFormat="1" applyBorder="1"/>
    <xf numFmtId="38" fontId="1" fillId="0" borderId="5" xfId="2" applyNumberFormat="1" applyBorder="1"/>
    <xf numFmtId="0" fontId="1" fillId="0" borderId="6" xfId="2" applyBorder="1"/>
    <xf numFmtId="0" fontId="1" fillId="0" borderId="7" xfId="2" applyBorder="1"/>
    <xf numFmtId="38" fontId="1" fillId="0" borderId="8" xfId="2" applyNumberFormat="1" applyBorder="1"/>
    <xf numFmtId="0" fontId="0" fillId="0" borderId="1" xfId="0" applyBorder="1"/>
    <xf numFmtId="0" fontId="0" fillId="0" borderId="2" xfId="0" applyBorder="1"/>
    <xf numFmtId="38" fontId="1" fillId="0" borderId="3" xfId="2" applyNumberFormat="1" applyBorder="1" applyAlignment="1">
      <alignment horizontal="right"/>
    </xf>
    <xf numFmtId="38" fontId="0" fillId="2" borderId="2" xfId="0" applyNumberFormat="1" applyFill="1" applyBorder="1"/>
    <xf numFmtId="38" fontId="1" fillId="0" borderId="9" xfId="2" applyNumberFormat="1" applyBorder="1" applyAlignment="1">
      <alignment horizontal="right"/>
    </xf>
    <xf numFmtId="0" fontId="1" fillId="0" borderId="10" xfId="2" applyBorder="1"/>
    <xf numFmtId="0" fontId="1" fillId="0" borderId="11" xfId="2" applyBorder="1"/>
    <xf numFmtId="38" fontId="1" fillId="0" borderId="12" xfId="2" applyNumberFormat="1" applyBorder="1" applyAlignment="1">
      <alignment horizontal="center" wrapText="1"/>
    </xf>
    <xf numFmtId="38" fontId="1" fillId="0" borderId="13" xfId="2" applyNumberFormat="1" applyBorder="1" applyAlignment="1">
      <alignment horizontal="center" wrapText="1"/>
    </xf>
    <xf numFmtId="38" fontId="1" fillId="0" borderId="14" xfId="2" applyNumberFormat="1" applyBorder="1" applyAlignment="1">
      <alignment horizontal="center" wrapText="1"/>
    </xf>
    <xf numFmtId="38" fontId="1" fillId="0" borderId="15" xfId="2" applyNumberFormat="1" applyBorder="1" applyAlignment="1">
      <alignment horizontal="center" wrapText="1"/>
    </xf>
    <xf numFmtId="0" fontId="1" fillId="0" borderId="15" xfId="2" applyBorder="1" applyAlignment="1">
      <alignment horizontal="center" wrapText="1"/>
    </xf>
    <xf numFmtId="0" fontId="1" fillId="0" borderId="0" xfId="2" applyAlignment="1">
      <alignment horizontal="center" wrapText="1"/>
    </xf>
    <xf numFmtId="38" fontId="1" fillId="0" borderId="22" xfId="2" applyNumberFormat="1" applyBorder="1"/>
    <xf numFmtId="38" fontId="1" fillId="0" borderId="23" xfId="2" applyNumberFormat="1" applyBorder="1"/>
    <xf numFmtId="38" fontId="1" fillId="0" borderId="24" xfId="2" applyNumberFormat="1" applyBorder="1"/>
    <xf numFmtId="43" fontId="1" fillId="0" borderId="0" xfId="1" applyFont="1"/>
    <xf numFmtId="164" fontId="1" fillId="0" borderId="0" xfId="1" applyNumberFormat="1" applyFont="1"/>
    <xf numFmtId="164" fontId="1" fillId="0" borderId="0" xfId="2" applyNumberFormat="1"/>
    <xf numFmtId="38" fontId="1" fillId="0" borderId="0" xfId="2" applyNumberFormat="1"/>
    <xf numFmtId="0" fontId="4" fillId="0" borderId="0" xfId="2" applyFont="1" applyAlignment="1">
      <alignment horizontal="center"/>
    </xf>
    <xf numFmtId="38" fontId="3" fillId="0" borderId="21" xfId="2" applyNumberFormat="1" applyFont="1" applyBorder="1" applyAlignment="1">
      <alignment horizontal="center"/>
    </xf>
    <xf numFmtId="38" fontId="3" fillId="0" borderId="20" xfId="2" applyNumberFormat="1" applyFont="1" applyBorder="1" applyAlignment="1">
      <alignment horizontal="center"/>
    </xf>
    <xf numFmtId="38" fontId="3" fillId="0" borderId="17" xfId="2" applyNumberFormat="1" applyFont="1" applyBorder="1" applyAlignment="1">
      <alignment horizontal="center"/>
    </xf>
    <xf numFmtId="38" fontId="3" fillId="0" borderId="16" xfId="2" applyNumberFormat="1" applyFont="1" applyBorder="1" applyAlignment="1">
      <alignment horizontal="center"/>
    </xf>
    <xf numFmtId="38" fontId="3" fillId="0" borderId="19" xfId="2" applyNumberFormat="1" applyFont="1" applyBorder="1" applyAlignment="1">
      <alignment horizontal="center"/>
    </xf>
    <xf numFmtId="38" fontId="3" fillId="0" borderId="18" xfId="2" applyNumberFormat="1" applyFont="1" applyBorder="1" applyAlignment="1">
      <alignment horizontal="center"/>
    </xf>
    <xf numFmtId="38" fontId="3" fillId="0" borderId="15" xfId="2" applyNumberFormat="1" applyFont="1" applyBorder="1" applyAlignment="1">
      <alignment horizontal="center"/>
    </xf>
  </cellXfs>
  <cellStyles count="4">
    <cellStyle name="Comma" xfId="1" builtinId="3"/>
    <cellStyle name="Comma 2" xfId="3" xr:uid="{7971A491-80F9-4DA0-8580-A7302AE4A379}"/>
    <cellStyle name="Normal" xfId="0" builtinId="0"/>
    <cellStyle name="Normal 2" xfId="2" xr:uid="{41A5FC83-37B6-410F-8B40-A7FEDA7832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F0ADF-41A5-4462-ABA6-A09A10F5C510}">
  <sheetPr>
    <pageSetUpPr fitToPage="1"/>
  </sheetPr>
  <dimension ref="A1:N134"/>
  <sheetViews>
    <sheetView tabSelected="1" zoomScale="80" zoomScaleNormal="80" workbookViewId="0">
      <pane xSplit="2" ySplit="4" topLeftCell="C59" activePane="bottomRight" state="frozen"/>
      <selection pane="topRight" activeCell="C1" sqref="C1"/>
      <selection pane="bottomLeft" activeCell="A5" sqref="A5"/>
      <selection pane="bottomRight" activeCell="A116" sqref="A116:XFD134"/>
    </sheetView>
  </sheetViews>
  <sheetFormatPr defaultColWidth="9.140625" defaultRowHeight="12.75" x14ac:dyDescent="0.2"/>
  <cols>
    <col min="1" max="1" width="4.140625" style="1" customWidth="1"/>
    <col min="2" max="2" width="46.140625" style="1" bestFit="1" customWidth="1"/>
    <col min="3" max="3" width="11.42578125" style="1" customWidth="1"/>
    <col min="4" max="4" width="10.42578125" style="1" bestFit="1" customWidth="1"/>
    <col min="5" max="5" width="10.85546875" style="1" customWidth="1"/>
    <col min="6" max="6" width="13.5703125" style="1" bestFit="1" customWidth="1"/>
    <col min="7" max="7" width="13.85546875" style="1" bestFit="1" customWidth="1"/>
    <col min="8" max="8" width="12" style="1" customWidth="1"/>
    <col min="9" max="9" width="13.5703125" style="1" bestFit="1" customWidth="1"/>
    <col min="10" max="10" width="13.85546875" style="1" bestFit="1" customWidth="1"/>
    <col min="11" max="11" width="11.42578125" style="1" customWidth="1"/>
    <col min="12" max="12" width="12.5703125" style="1" customWidth="1"/>
    <col min="13" max="13" width="13.85546875" style="1" bestFit="1" customWidth="1"/>
    <col min="14" max="14" width="12.7109375" style="1" customWidth="1"/>
    <col min="15" max="16" width="9.140625" style="1"/>
    <col min="17" max="17" width="12.85546875" style="1" bestFit="1" customWidth="1"/>
    <col min="18" max="18" width="9.140625" style="1"/>
    <col min="19" max="19" width="10.85546875" style="1" bestFit="1" customWidth="1"/>
    <col min="20" max="16384" width="9.140625" style="1"/>
  </cols>
  <sheetData>
    <row r="1" spans="1:14" ht="16.5" thickBot="1" x14ac:dyDescent="0.3">
      <c r="A1" s="33" t="s">
        <v>119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">
      <c r="B2" s="29" t="s">
        <v>0</v>
      </c>
      <c r="C2" s="28"/>
      <c r="D2" s="27"/>
      <c r="E2" s="26"/>
      <c r="F2" s="34" t="s">
        <v>116</v>
      </c>
      <c r="G2" s="34"/>
      <c r="H2" s="34"/>
      <c r="I2" s="34"/>
      <c r="J2" s="34"/>
      <c r="K2" s="34"/>
      <c r="L2" s="28"/>
      <c r="M2" s="27"/>
      <c r="N2" s="26"/>
    </row>
    <row r="3" spans="1:14" x14ac:dyDescent="0.2">
      <c r="C3" s="35" t="s">
        <v>99</v>
      </c>
      <c r="D3" s="36"/>
      <c r="E3" s="37"/>
      <c r="F3" s="38" t="s">
        <v>115</v>
      </c>
      <c r="G3" s="38"/>
      <c r="H3" s="39"/>
      <c r="I3" s="40" t="s">
        <v>114</v>
      </c>
      <c r="J3" s="38"/>
      <c r="K3" s="38"/>
      <c r="L3" s="35" t="s">
        <v>98</v>
      </c>
      <c r="M3" s="36"/>
      <c r="N3" s="37"/>
    </row>
    <row r="4" spans="1:14" ht="38.25" x14ac:dyDescent="0.2">
      <c r="A4" s="25"/>
      <c r="B4" s="24" t="s">
        <v>113</v>
      </c>
      <c r="C4" s="21" t="s">
        <v>117</v>
      </c>
      <c r="D4" s="20" t="s">
        <v>118</v>
      </c>
      <c r="E4" s="22" t="s">
        <v>112</v>
      </c>
      <c r="F4" s="21" t="s">
        <v>117</v>
      </c>
      <c r="G4" s="20" t="s">
        <v>118</v>
      </c>
      <c r="H4" s="20" t="s">
        <v>112</v>
      </c>
      <c r="I4" s="21" t="s">
        <v>117</v>
      </c>
      <c r="J4" s="20" t="s">
        <v>118</v>
      </c>
      <c r="K4" s="23" t="s">
        <v>112</v>
      </c>
      <c r="L4" s="21" t="s">
        <v>117</v>
      </c>
      <c r="M4" s="20" t="s">
        <v>118</v>
      </c>
      <c r="N4" s="22" t="s">
        <v>112</v>
      </c>
    </row>
    <row r="5" spans="1:14" x14ac:dyDescent="0.2">
      <c r="A5" s="19">
        <v>100</v>
      </c>
      <c r="B5" s="18" t="s">
        <v>111</v>
      </c>
      <c r="C5" s="4">
        <v>294</v>
      </c>
      <c r="D5" s="4">
        <v>299</v>
      </c>
      <c r="E5" s="3">
        <f t="shared" ref="E5:E36" si="0">ROUND(+D5-C5,-2)</f>
        <v>0</v>
      </c>
      <c r="F5" s="4">
        <v>848</v>
      </c>
      <c r="G5" s="4">
        <v>800</v>
      </c>
      <c r="H5" s="2">
        <f t="shared" ref="H5:H36" si="1">ROUND(+G5-F5,-2)</f>
        <v>0</v>
      </c>
      <c r="I5" s="4">
        <v>9525</v>
      </c>
      <c r="J5" s="4">
        <v>8621</v>
      </c>
      <c r="K5" s="5">
        <f t="shared" ref="K5:K24" si="2">ROUND(+J5-I5,-2)</f>
        <v>-900</v>
      </c>
      <c r="L5" s="16"/>
      <c r="M5" s="16"/>
      <c r="N5" s="17" t="s">
        <v>89</v>
      </c>
    </row>
    <row r="6" spans="1:14" x14ac:dyDescent="0.2">
      <c r="A6" s="7">
        <v>101</v>
      </c>
      <c r="B6" s="6" t="s">
        <v>110</v>
      </c>
      <c r="C6" s="4">
        <v>497</v>
      </c>
      <c r="D6" s="4">
        <v>478</v>
      </c>
      <c r="E6" s="3">
        <f t="shared" si="0"/>
        <v>0</v>
      </c>
      <c r="F6" s="4">
        <v>1116</v>
      </c>
      <c r="G6" s="4">
        <v>1009</v>
      </c>
      <c r="H6" s="2">
        <f t="shared" si="1"/>
        <v>-100</v>
      </c>
      <c r="I6" s="4">
        <v>16321</v>
      </c>
      <c r="J6" s="4">
        <v>15257</v>
      </c>
      <c r="K6" s="5">
        <f t="shared" si="2"/>
        <v>-1100</v>
      </c>
      <c r="L6" s="16"/>
      <c r="M6" s="16"/>
      <c r="N6" s="15" t="s">
        <v>89</v>
      </c>
    </row>
    <row r="7" spans="1:14" x14ac:dyDescent="0.2">
      <c r="A7" s="7">
        <v>102</v>
      </c>
      <c r="B7" s="6" t="s">
        <v>109</v>
      </c>
      <c r="C7" s="4">
        <v>77</v>
      </c>
      <c r="D7" s="4">
        <v>100</v>
      </c>
      <c r="E7" s="3">
        <f t="shared" si="0"/>
        <v>0</v>
      </c>
      <c r="F7" s="4">
        <v>2340</v>
      </c>
      <c r="G7" s="4">
        <v>2479</v>
      </c>
      <c r="H7" s="2">
        <f t="shared" si="1"/>
        <v>100</v>
      </c>
      <c r="I7" s="4">
        <v>2836</v>
      </c>
      <c r="J7" s="4">
        <v>2585</v>
      </c>
      <c r="K7" s="5">
        <f t="shared" si="2"/>
        <v>-300</v>
      </c>
      <c r="L7" s="16"/>
      <c r="M7" s="16"/>
      <c r="N7" s="3">
        <f>+M7-L7</f>
        <v>0</v>
      </c>
    </row>
    <row r="8" spans="1:14" x14ac:dyDescent="0.2">
      <c r="A8" s="7">
        <v>102</v>
      </c>
      <c r="B8" s="6" t="s">
        <v>108</v>
      </c>
      <c r="C8" s="4">
        <v>409</v>
      </c>
      <c r="D8" s="4">
        <v>533</v>
      </c>
      <c r="E8" s="3">
        <f t="shared" si="0"/>
        <v>100</v>
      </c>
      <c r="F8" s="4">
        <v>6427</v>
      </c>
      <c r="G8" s="4">
        <v>7395</v>
      </c>
      <c r="H8" s="2">
        <f t="shared" si="1"/>
        <v>1000</v>
      </c>
      <c r="I8" s="4">
        <v>9878</v>
      </c>
      <c r="J8" s="4">
        <v>10950</v>
      </c>
      <c r="K8" s="5">
        <f t="shared" si="2"/>
        <v>1100</v>
      </c>
      <c r="L8" s="16"/>
      <c r="M8" s="16"/>
      <c r="N8" s="3">
        <f>+M8-L8</f>
        <v>0</v>
      </c>
    </row>
    <row r="9" spans="1:14" x14ac:dyDescent="0.2">
      <c r="A9" s="14">
        <v>104</v>
      </c>
      <c r="B9" s="13" t="s">
        <v>107</v>
      </c>
      <c r="C9" s="4">
        <v>45</v>
      </c>
      <c r="D9" s="4">
        <v>67</v>
      </c>
      <c r="E9" s="3">
        <f t="shared" si="0"/>
        <v>0</v>
      </c>
      <c r="F9" s="4">
        <v>720</v>
      </c>
      <c r="G9" s="4">
        <v>778</v>
      </c>
      <c r="H9" s="2">
        <f t="shared" si="1"/>
        <v>100</v>
      </c>
      <c r="I9" s="4">
        <v>1424</v>
      </c>
      <c r="J9" s="4">
        <v>1367</v>
      </c>
      <c r="K9" s="5">
        <f t="shared" si="2"/>
        <v>-100</v>
      </c>
      <c r="L9" s="16"/>
      <c r="M9" s="16"/>
      <c r="N9" s="3">
        <f>+M9-L9</f>
        <v>0</v>
      </c>
    </row>
    <row r="10" spans="1:14" x14ac:dyDescent="0.2">
      <c r="A10" s="7">
        <v>110</v>
      </c>
      <c r="B10" s="6" t="s">
        <v>106</v>
      </c>
      <c r="C10" s="4">
        <v>3081</v>
      </c>
      <c r="D10" s="4">
        <v>3606</v>
      </c>
      <c r="E10" s="3">
        <f t="shared" si="0"/>
        <v>500</v>
      </c>
      <c r="F10" s="4">
        <v>26536</v>
      </c>
      <c r="G10" s="4">
        <v>27706</v>
      </c>
      <c r="H10" s="2">
        <f t="shared" si="1"/>
        <v>1200</v>
      </c>
      <c r="I10" s="4">
        <v>81230</v>
      </c>
      <c r="J10" s="4">
        <v>76982</v>
      </c>
      <c r="K10" s="5">
        <f t="shared" si="2"/>
        <v>-4200</v>
      </c>
      <c r="L10" s="16"/>
      <c r="M10" s="16"/>
      <c r="N10" s="15" t="s">
        <v>89</v>
      </c>
    </row>
    <row r="11" spans="1:14" x14ac:dyDescent="0.2">
      <c r="A11" s="7">
        <v>120</v>
      </c>
      <c r="B11" s="6" t="s">
        <v>105</v>
      </c>
      <c r="C11" s="4">
        <v>20</v>
      </c>
      <c r="D11" s="4">
        <v>15</v>
      </c>
      <c r="E11" s="3">
        <f t="shared" si="0"/>
        <v>0</v>
      </c>
      <c r="F11" s="4">
        <v>243</v>
      </c>
      <c r="G11" s="4">
        <v>238</v>
      </c>
      <c r="H11" s="2">
        <f t="shared" si="1"/>
        <v>0</v>
      </c>
      <c r="I11" s="4">
        <v>553</v>
      </c>
      <c r="J11" s="4">
        <v>523</v>
      </c>
      <c r="K11" s="5">
        <f t="shared" si="2"/>
        <v>0</v>
      </c>
      <c r="L11" s="16"/>
      <c r="M11" s="16"/>
      <c r="N11" s="15" t="s">
        <v>89</v>
      </c>
    </row>
    <row r="12" spans="1:14" x14ac:dyDescent="0.2">
      <c r="A12" s="7">
        <v>130</v>
      </c>
      <c r="B12" s="6" t="s">
        <v>104</v>
      </c>
      <c r="C12" s="4">
        <v>348</v>
      </c>
      <c r="D12" s="4">
        <v>284</v>
      </c>
      <c r="E12" s="3">
        <f t="shared" si="0"/>
        <v>-100</v>
      </c>
      <c r="F12" s="4">
        <v>3628</v>
      </c>
      <c r="G12" s="4">
        <v>3516</v>
      </c>
      <c r="H12" s="2">
        <f t="shared" si="1"/>
        <v>-100</v>
      </c>
      <c r="I12" s="4">
        <v>5223</v>
      </c>
      <c r="J12" s="4">
        <v>4847</v>
      </c>
      <c r="K12" s="5">
        <f t="shared" si="2"/>
        <v>-400</v>
      </c>
      <c r="L12" s="16"/>
      <c r="M12" s="16"/>
      <c r="N12" s="15" t="s">
        <v>89</v>
      </c>
    </row>
    <row r="13" spans="1:14" x14ac:dyDescent="0.2">
      <c r="A13" s="7">
        <v>131</v>
      </c>
      <c r="B13" s="6" t="s">
        <v>103</v>
      </c>
      <c r="C13" s="4">
        <v>1</v>
      </c>
      <c r="D13" s="4">
        <v>2</v>
      </c>
      <c r="E13" s="3">
        <f t="shared" si="0"/>
        <v>0</v>
      </c>
      <c r="F13" s="4">
        <v>0</v>
      </c>
      <c r="G13" s="4"/>
      <c r="H13" s="2">
        <f t="shared" si="1"/>
        <v>0</v>
      </c>
      <c r="I13" s="4">
        <v>0</v>
      </c>
      <c r="J13" s="4"/>
      <c r="K13" s="5">
        <f t="shared" si="2"/>
        <v>0</v>
      </c>
      <c r="L13" s="4">
        <v>0</v>
      </c>
      <c r="M13" s="4"/>
      <c r="N13" s="3">
        <f>+M13-L13</f>
        <v>0</v>
      </c>
    </row>
    <row r="14" spans="1:14" x14ac:dyDescent="0.2">
      <c r="A14" s="7">
        <v>133</v>
      </c>
      <c r="B14" s="6" t="s">
        <v>102</v>
      </c>
      <c r="C14" s="4">
        <v>2</v>
      </c>
      <c r="D14" s="4">
        <v>2</v>
      </c>
      <c r="E14" s="3">
        <f t="shared" si="0"/>
        <v>0</v>
      </c>
      <c r="F14" s="4">
        <v>313</v>
      </c>
      <c r="G14" s="4">
        <v>293</v>
      </c>
      <c r="H14" s="2">
        <f t="shared" si="1"/>
        <v>0</v>
      </c>
      <c r="I14" s="4">
        <v>723</v>
      </c>
      <c r="J14" s="4">
        <v>523</v>
      </c>
      <c r="K14" s="5">
        <f t="shared" si="2"/>
        <v>-200</v>
      </c>
      <c r="L14" s="4">
        <v>0</v>
      </c>
      <c r="M14" s="4"/>
      <c r="N14" s="3">
        <f>+M14-L14</f>
        <v>0</v>
      </c>
    </row>
    <row r="15" spans="1:14" x14ac:dyDescent="0.2">
      <c r="A15" s="7">
        <v>140</v>
      </c>
      <c r="B15" s="6" t="s">
        <v>101</v>
      </c>
      <c r="C15" s="4">
        <v>44</v>
      </c>
      <c r="D15" s="4">
        <v>67</v>
      </c>
      <c r="E15" s="3">
        <f t="shared" si="0"/>
        <v>0</v>
      </c>
      <c r="F15" s="4">
        <v>19354</v>
      </c>
      <c r="G15" s="4">
        <v>21678</v>
      </c>
      <c r="H15" s="2">
        <f t="shared" si="1"/>
        <v>2300</v>
      </c>
      <c r="I15" s="4">
        <v>15872</v>
      </c>
      <c r="J15" s="4">
        <v>17620</v>
      </c>
      <c r="K15" s="5">
        <f t="shared" si="2"/>
        <v>1700</v>
      </c>
      <c r="L15" s="16"/>
      <c r="M15" s="16"/>
      <c r="N15" s="15" t="s">
        <v>89</v>
      </c>
    </row>
    <row r="16" spans="1:14" x14ac:dyDescent="0.2">
      <c r="A16" s="7">
        <v>140</v>
      </c>
      <c r="B16" s="6" t="s">
        <v>100</v>
      </c>
      <c r="C16" s="4">
        <v>321</v>
      </c>
      <c r="D16" s="4">
        <v>485</v>
      </c>
      <c r="E16" s="3">
        <f t="shared" si="0"/>
        <v>200</v>
      </c>
      <c r="F16" s="4">
        <v>10267</v>
      </c>
      <c r="G16" s="4">
        <v>13951</v>
      </c>
      <c r="H16" s="2">
        <f t="shared" si="1"/>
        <v>3700</v>
      </c>
      <c r="I16" s="4">
        <v>14467</v>
      </c>
      <c r="J16" s="4">
        <v>18518</v>
      </c>
      <c r="K16" s="5">
        <f t="shared" si="2"/>
        <v>4100</v>
      </c>
      <c r="L16" s="16"/>
      <c r="M16" s="16"/>
      <c r="N16" s="15" t="s">
        <v>89</v>
      </c>
    </row>
    <row r="17" spans="1:14" x14ac:dyDescent="0.2">
      <c r="A17" s="7">
        <v>150</v>
      </c>
      <c r="B17" s="6" t="s">
        <v>99</v>
      </c>
      <c r="C17" s="4">
        <v>6610</v>
      </c>
      <c r="D17" s="4">
        <v>9289</v>
      </c>
      <c r="E17" s="3">
        <f t="shared" si="0"/>
        <v>2700</v>
      </c>
      <c r="F17" s="4">
        <v>18108</v>
      </c>
      <c r="G17" s="4">
        <v>20237</v>
      </c>
      <c r="H17" s="2">
        <f t="shared" si="1"/>
        <v>2100</v>
      </c>
      <c r="I17" s="4">
        <v>5634</v>
      </c>
      <c r="J17" s="4">
        <v>5597</v>
      </c>
      <c r="K17" s="5">
        <f t="shared" si="2"/>
        <v>0</v>
      </c>
      <c r="L17" s="16"/>
      <c r="M17" s="16"/>
      <c r="N17" s="15" t="s">
        <v>89</v>
      </c>
    </row>
    <row r="18" spans="1:14" x14ac:dyDescent="0.2">
      <c r="A18" s="7">
        <v>160</v>
      </c>
      <c r="B18" s="6" t="s">
        <v>98</v>
      </c>
      <c r="C18" s="4">
        <v>601</v>
      </c>
      <c r="D18" s="4">
        <v>766</v>
      </c>
      <c r="E18" s="3">
        <f t="shared" si="0"/>
        <v>200</v>
      </c>
      <c r="F18" s="4">
        <v>19351</v>
      </c>
      <c r="G18" s="4">
        <v>21251</v>
      </c>
      <c r="H18" s="2">
        <f t="shared" si="1"/>
        <v>1900</v>
      </c>
      <c r="I18" s="4">
        <v>38708</v>
      </c>
      <c r="J18" s="4">
        <v>36835</v>
      </c>
      <c r="K18" s="5">
        <f t="shared" si="2"/>
        <v>-1900</v>
      </c>
      <c r="L18" s="16"/>
      <c r="M18" s="16"/>
      <c r="N18" s="15" t="s">
        <v>89</v>
      </c>
    </row>
    <row r="19" spans="1:14" x14ac:dyDescent="0.2">
      <c r="A19" s="7">
        <v>170</v>
      </c>
      <c r="B19" s="6" t="s">
        <v>97</v>
      </c>
      <c r="C19" s="4">
        <v>7278</v>
      </c>
      <c r="D19" s="4">
        <v>8543</v>
      </c>
      <c r="E19" s="3">
        <f t="shared" si="0"/>
        <v>1300</v>
      </c>
      <c r="F19" s="4">
        <v>39936</v>
      </c>
      <c r="G19" s="4">
        <v>44940</v>
      </c>
      <c r="H19" s="2">
        <f t="shared" si="1"/>
        <v>5000</v>
      </c>
      <c r="I19" s="4">
        <v>21225</v>
      </c>
      <c r="J19" s="4">
        <v>19768</v>
      </c>
      <c r="K19" s="5">
        <f t="shared" si="2"/>
        <v>-1500</v>
      </c>
      <c r="L19" s="4">
        <v>50166</v>
      </c>
      <c r="M19" s="4">
        <v>76851</v>
      </c>
      <c r="N19" s="3">
        <f t="shared" ref="N19:N25" si="3">ROUND(+M19-L19,-2)</f>
        <v>26700</v>
      </c>
    </row>
    <row r="20" spans="1:14" x14ac:dyDescent="0.2">
      <c r="A20" s="7">
        <v>177</v>
      </c>
      <c r="B20" s="6" t="s">
        <v>96</v>
      </c>
      <c r="C20" s="4">
        <v>417</v>
      </c>
      <c r="D20" s="4">
        <v>421</v>
      </c>
      <c r="E20" s="3">
        <f t="shared" si="0"/>
        <v>0</v>
      </c>
      <c r="F20" s="4">
        <v>22282</v>
      </c>
      <c r="G20" s="4">
        <v>23831</v>
      </c>
      <c r="H20" s="2">
        <f t="shared" si="1"/>
        <v>1500</v>
      </c>
      <c r="I20" s="4">
        <v>20368</v>
      </c>
      <c r="J20" s="4">
        <v>20647</v>
      </c>
      <c r="K20" s="5">
        <f t="shared" si="2"/>
        <v>300</v>
      </c>
      <c r="L20" s="4">
        <v>15920</v>
      </c>
      <c r="M20" s="4">
        <v>13066</v>
      </c>
      <c r="N20" s="3">
        <f t="shared" si="3"/>
        <v>-2900</v>
      </c>
    </row>
    <row r="21" spans="1:14" x14ac:dyDescent="0.2">
      <c r="A21" s="7">
        <v>177</v>
      </c>
      <c r="B21" s="6" t="s">
        <v>95</v>
      </c>
      <c r="C21" s="4">
        <v>256</v>
      </c>
      <c r="D21" s="4">
        <v>258</v>
      </c>
      <c r="E21" s="3">
        <f t="shared" si="0"/>
        <v>0</v>
      </c>
      <c r="F21" s="4">
        <v>2294</v>
      </c>
      <c r="G21" s="4">
        <v>1364</v>
      </c>
      <c r="H21" s="2">
        <f t="shared" si="1"/>
        <v>-900</v>
      </c>
      <c r="I21" s="4">
        <v>3267</v>
      </c>
      <c r="J21" s="4">
        <v>1475</v>
      </c>
      <c r="K21" s="5">
        <f t="shared" si="2"/>
        <v>-1800</v>
      </c>
      <c r="L21" s="4">
        <v>0</v>
      </c>
      <c r="M21" s="4">
        <v>0</v>
      </c>
      <c r="N21" s="3">
        <f t="shared" si="3"/>
        <v>0</v>
      </c>
    </row>
    <row r="22" spans="1:14" x14ac:dyDescent="0.2">
      <c r="A22" s="7">
        <v>178</v>
      </c>
      <c r="B22" s="6" t="s">
        <v>94</v>
      </c>
      <c r="C22" s="4">
        <v>222</v>
      </c>
      <c r="D22" s="4">
        <v>348</v>
      </c>
      <c r="E22" s="3">
        <f t="shared" si="0"/>
        <v>100</v>
      </c>
      <c r="F22" s="4">
        <v>1541</v>
      </c>
      <c r="G22" s="4">
        <v>2199</v>
      </c>
      <c r="H22" s="2">
        <f t="shared" si="1"/>
        <v>700</v>
      </c>
      <c r="I22" s="4">
        <v>935</v>
      </c>
      <c r="J22" s="4">
        <v>1073</v>
      </c>
      <c r="K22" s="5">
        <f t="shared" si="2"/>
        <v>100</v>
      </c>
      <c r="L22" s="4">
        <v>3694</v>
      </c>
      <c r="M22" s="4">
        <v>1930</v>
      </c>
      <c r="N22" s="3">
        <f t="shared" si="3"/>
        <v>-1800</v>
      </c>
    </row>
    <row r="23" spans="1:14" x14ac:dyDescent="0.2">
      <c r="A23" s="7">
        <v>179</v>
      </c>
      <c r="B23" s="6" t="s">
        <v>93</v>
      </c>
      <c r="C23" s="4">
        <v>461</v>
      </c>
      <c r="D23" s="4">
        <v>540</v>
      </c>
      <c r="E23" s="3">
        <f t="shared" si="0"/>
        <v>100</v>
      </c>
      <c r="F23" s="4">
        <v>1306</v>
      </c>
      <c r="G23" s="4">
        <v>1473</v>
      </c>
      <c r="H23" s="2">
        <f t="shared" si="1"/>
        <v>200</v>
      </c>
      <c r="I23" s="4">
        <v>1106</v>
      </c>
      <c r="J23" s="4">
        <v>1019</v>
      </c>
      <c r="K23" s="5">
        <f t="shared" si="2"/>
        <v>-100</v>
      </c>
      <c r="L23" s="4">
        <v>0</v>
      </c>
      <c r="M23" s="4"/>
      <c r="N23" s="3">
        <f t="shared" si="3"/>
        <v>0</v>
      </c>
    </row>
    <row r="24" spans="1:14" x14ac:dyDescent="0.2">
      <c r="A24" s="7">
        <v>180</v>
      </c>
      <c r="B24" s="6" t="s">
        <v>92</v>
      </c>
      <c r="C24" s="4">
        <v>13</v>
      </c>
      <c r="D24" s="4">
        <v>16</v>
      </c>
      <c r="E24" s="3">
        <f t="shared" si="0"/>
        <v>0</v>
      </c>
      <c r="F24" s="4">
        <v>566</v>
      </c>
      <c r="G24" s="4">
        <v>727</v>
      </c>
      <c r="H24" s="2">
        <f t="shared" si="1"/>
        <v>200</v>
      </c>
      <c r="I24" s="4">
        <v>655</v>
      </c>
      <c r="J24" s="4">
        <v>644</v>
      </c>
      <c r="K24" s="5">
        <f t="shared" si="2"/>
        <v>0</v>
      </c>
      <c r="L24" s="4">
        <v>0</v>
      </c>
      <c r="M24" s="4"/>
      <c r="N24" s="3">
        <f t="shared" si="3"/>
        <v>0</v>
      </c>
    </row>
    <row r="25" spans="1:14" x14ac:dyDescent="0.2">
      <c r="A25" s="7">
        <v>180</v>
      </c>
      <c r="B25" s="6" t="s">
        <v>91</v>
      </c>
      <c r="C25" s="4">
        <v>64</v>
      </c>
      <c r="D25" s="4">
        <v>78</v>
      </c>
      <c r="E25" s="3">
        <f t="shared" si="0"/>
        <v>0</v>
      </c>
      <c r="F25" s="4">
        <v>2122</v>
      </c>
      <c r="G25" s="4">
        <v>2239</v>
      </c>
      <c r="H25" s="2">
        <f t="shared" si="1"/>
        <v>100</v>
      </c>
      <c r="I25" s="4">
        <v>2456</v>
      </c>
      <c r="J25" s="4">
        <v>2413</v>
      </c>
      <c r="K25" s="5">
        <f t="shared" ref="K25:K56" si="4">ROUND(+J25-I25,-2)</f>
        <v>0</v>
      </c>
      <c r="L25" s="4">
        <v>0</v>
      </c>
      <c r="M25" s="4"/>
      <c r="N25" s="3">
        <f t="shared" si="3"/>
        <v>0</v>
      </c>
    </row>
    <row r="26" spans="1:14" x14ac:dyDescent="0.2">
      <c r="A26" s="7">
        <v>181</v>
      </c>
      <c r="B26" s="6" t="s">
        <v>90</v>
      </c>
      <c r="C26" s="4">
        <v>776</v>
      </c>
      <c r="D26" s="4">
        <v>280</v>
      </c>
      <c r="E26" s="3">
        <f t="shared" si="0"/>
        <v>-500</v>
      </c>
      <c r="F26" s="4">
        <v>3136</v>
      </c>
      <c r="G26" s="4">
        <v>2382</v>
      </c>
      <c r="H26" s="2">
        <f t="shared" si="1"/>
        <v>-800</v>
      </c>
      <c r="I26" s="4">
        <v>3699</v>
      </c>
      <c r="J26" s="4">
        <v>3151</v>
      </c>
      <c r="K26" s="5">
        <f t="shared" si="4"/>
        <v>-500</v>
      </c>
      <c r="L26" s="16"/>
      <c r="M26" s="16"/>
      <c r="N26" s="15" t="s">
        <v>89</v>
      </c>
    </row>
    <row r="27" spans="1:14" x14ac:dyDescent="0.2">
      <c r="A27" s="7">
        <v>183</v>
      </c>
      <c r="B27" s="6" t="s">
        <v>88</v>
      </c>
      <c r="C27" s="4">
        <v>17670</v>
      </c>
      <c r="D27" s="4">
        <v>18038</v>
      </c>
      <c r="E27" s="3">
        <f t="shared" si="0"/>
        <v>400</v>
      </c>
      <c r="F27" s="4">
        <v>26411</v>
      </c>
      <c r="G27" s="4">
        <v>25161</v>
      </c>
      <c r="H27" s="2">
        <f t="shared" si="1"/>
        <v>-1300</v>
      </c>
      <c r="I27" s="4">
        <v>12416</v>
      </c>
      <c r="J27" s="4">
        <v>11550</v>
      </c>
      <c r="K27" s="5">
        <f t="shared" si="4"/>
        <v>-900</v>
      </c>
      <c r="L27" s="4">
        <v>148710</v>
      </c>
      <c r="M27" s="4">
        <v>158966</v>
      </c>
      <c r="N27" s="3">
        <f t="shared" ref="N27:N58" si="5">ROUND(+M27-L27,-2)</f>
        <v>10300</v>
      </c>
    </row>
    <row r="28" spans="1:14" x14ac:dyDescent="0.2">
      <c r="A28" s="7">
        <v>185</v>
      </c>
      <c r="B28" s="6" t="s">
        <v>87</v>
      </c>
      <c r="C28" s="4">
        <v>5652</v>
      </c>
      <c r="D28" s="4">
        <v>5730</v>
      </c>
      <c r="E28" s="3">
        <f t="shared" si="0"/>
        <v>100</v>
      </c>
      <c r="F28" s="4">
        <v>121904</v>
      </c>
      <c r="G28" s="4">
        <v>117390</v>
      </c>
      <c r="H28" s="2">
        <f t="shared" si="1"/>
        <v>-4500</v>
      </c>
      <c r="I28" s="4">
        <v>79585</v>
      </c>
      <c r="J28" s="4">
        <v>74576</v>
      </c>
      <c r="K28" s="5">
        <f t="shared" si="4"/>
        <v>-5000</v>
      </c>
      <c r="L28" s="4">
        <v>12097</v>
      </c>
      <c r="M28" s="4">
        <v>23758</v>
      </c>
      <c r="N28" s="3">
        <f t="shared" si="5"/>
        <v>11700</v>
      </c>
    </row>
    <row r="29" spans="1:14" x14ac:dyDescent="0.2">
      <c r="A29" s="7">
        <v>186</v>
      </c>
      <c r="B29" s="6" t="s">
        <v>86</v>
      </c>
      <c r="C29" s="4">
        <v>50948</v>
      </c>
      <c r="D29" s="4">
        <v>42819</v>
      </c>
      <c r="E29" s="3">
        <f t="shared" si="0"/>
        <v>-8100</v>
      </c>
      <c r="F29" s="4">
        <v>71008</v>
      </c>
      <c r="G29" s="4">
        <v>63067</v>
      </c>
      <c r="H29" s="2">
        <f t="shared" si="1"/>
        <v>-7900</v>
      </c>
      <c r="I29" s="4">
        <v>45455</v>
      </c>
      <c r="J29" s="4">
        <v>46247</v>
      </c>
      <c r="K29" s="5">
        <f t="shared" si="4"/>
        <v>800</v>
      </c>
      <c r="L29" s="4">
        <v>0</v>
      </c>
      <c r="M29" s="4"/>
      <c r="N29" s="3">
        <f t="shared" si="5"/>
        <v>0</v>
      </c>
    </row>
    <row r="30" spans="1:14" x14ac:dyDescent="0.2">
      <c r="A30" s="7">
        <v>187</v>
      </c>
      <c r="B30" s="6" t="s">
        <v>85</v>
      </c>
      <c r="C30" s="4">
        <v>263</v>
      </c>
      <c r="D30" s="4">
        <v>283</v>
      </c>
      <c r="E30" s="3">
        <f t="shared" si="0"/>
        <v>0</v>
      </c>
      <c r="F30" s="4">
        <v>5281</v>
      </c>
      <c r="G30" s="4">
        <v>4304</v>
      </c>
      <c r="H30" s="2">
        <f t="shared" si="1"/>
        <v>-1000</v>
      </c>
      <c r="I30" s="4">
        <v>3976</v>
      </c>
      <c r="J30" s="4">
        <v>3405</v>
      </c>
      <c r="K30" s="5">
        <f t="shared" si="4"/>
        <v>-600</v>
      </c>
      <c r="L30" s="4">
        <v>0</v>
      </c>
      <c r="M30" s="4">
        <v>5523</v>
      </c>
      <c r="N30" s="3">
        <f t="shared" si="5"/>
        <v>5500</v>
      </c>
    </row>
    <row r="31" spans="1:14" x14ac:dyDescent="0.2">
      <c r="A31" s="7">
        <v>240</v>
      </c>
      <c r="B31" s="6" t="s">
        <v>84</v>
      </c>
      <c r="C31" s="4">
        <v>0</v>
      </c>
      <c r="D31" s="4">
        <v>0</v>
      </c>
      <c r="E31" s="3">
        <f t="shared" si="0"/>
        <v>0</v>
      </c>
      <c r="F31" s="4">
        <v>0</v>
      </c>
      <c r="G31" s="4"/>
      <c r="H31" s="2">
        <f t="shared" si="1"/>
        <v>0</v>
      </c>
      <c r="I31" s="4">
        <v>0</v>
      </c>
      <c r="J31" s="4"/>
      <c r="K31" s="5">
        <f t="shared" si="4"/>
        <v>0</v>
      </c>
      <c r="L31" s="4">
        <v>1795</v>
      </c>
      <c r="M31" s="4">
        <v>395</v>
      </c>
      <c r="N31" s="3">
        <f t="shared" si="5"/>
        <v>-1400</v>
      </c>
    </row>
    <row r="32" spans="1:14" x14ac:dyDescent="0.2">
      <c r="A32" s="7">
        <v>189</v>
      </c>
      <c r="B32" s="6" t="s">
        <v>83</v>
      </c>
      <c r="C32" s="4">
        <v>728</v>
      </c>
      <c r="D32" s="4">
        <v>845</v>
      </c>
      <c r="E32" s="3">
        <f t="shared" si="0"/>
        <v>100</v>
      </c>
      <c r="F32" s="4">
        <v>8907</v>
      </c>
      <c r="G32" s="4">
        <v>9202</v>
      </c>
      <c r="H32" s="2">
        <f t="shared" si="1"/>
        <v>300</v>
      </c>
      <c r="I32" s="4">
        <v>8228</v>
      </c>
      <c r="J32" s="4">
        <v>7669</v>
      </c>
      <c r="K32" s="5">
        <f t="shared" si="4"/>
        <v>-600</v>
      </c>
      <c r="L32" s="4">
        <v>6017</v>
      </c>
      <c r="M32" s="4">
        <v>6464</v>
      </c>
      <c r="N32" s="3">
        <f t="shared" si="5"/>
        <v>400</v>
      </c>
    </row>
    <row r="33" spans="1:14" x14ac:dyDescent="0.2">
      <c r="A33" s="7">
        <v>190</v>
      </c>
      <c r="B33" s="6" t="s">
        <v>82</v>
      </c>
      <c r="C33" s="4">
        <v>79</v>
      </c>
      <c r="D33" s="4">
        <v>75</v>
      </c>
      <c r="E33" s="3">
        <f t="shared" si="0"/>
        <v>0</v>
      </c>
      <c r="F33" s="4">
        <v>3743</v>
      </c>
      <c r="G33" s="4">
        <v>3762</v>
      </c>
      <c r="H33" s="2">
        <f t="shared" si="1"/>
        <v>0</v>
      </c>
      <c r="I33" s="4">
        <v>5223</v>
      </c>
      <c r="J33" s="4">
        <v>4536</v>
      </c>
      <c r="K33" s="5">
        <f t="shared" si="4"/>
        <v>-700</v>
      </c>
      <c r="L33" s="4">
        <v>0</v>
      </c>
      <c r="M33" s="4"/>
      <c r="N33" s="3">
        <f t="shared" si="5"/>
        <v>0</v>
      </c>
    </row>
    <row r="34" spans="1:14" x14ac:dyDescent="0.2">
      <c r="A34" s="7">
        <v>190</v>
      </c>
      <c r="B34" s="6" t="s">
        <v>81</v>
      </c>
      <c r="C34" s="4">
        <v>3800</v>
      </c>
      <c r="D34" s="4">
        <v>3605</v>
      </c>
      <c r="E34" s="3">
        <f t="shared" si="0"/>
        <v>-200</v>
      </c>
      <c r="F34" s="4">
        <v>55915</v>
      </c>
      <c r="G34" s="4">
        <v>58204</v>
      </c>
      <c r="H34" s="2">
        <f t="shared" si="1"/>
        <v>2300</v>
      </c>
      <c r="I34" s="4">
        <v>83192</v>
      </c>
      <c r="J34" s="4">
        <v>72989</v>
      </c>
      <c r="K34" s="5">
        <f t="shared" si="4"/>
        <v>-10200</v>
      </c>
      <c r="L34" s="4">
        <v>25724</v>
      </c>
      <c r="M34" s="4">
        <v>28262</v>
      </c>
      <c r="N34" s="3">
        <f t="shared" si="5"/>
        <v>2500</v>
      </c>
    </row>
    <row r="35" spans="1:14" x14ac:dyDescent="0.2">
      <c r="A35" s="7">
        <v>192</v>
      </c>
      <c r="B35" s="6" t="s">
        <v>80</v>
      </c>
      <c r="C35" s="4">
        <v>0</v>
      </c>
      <c r="D35" s="4">
        <v>0</v>
      </c>
      <c r="E35" s="3">
        <f t="shared" si="0"/>
        <v>0</v>
      </c>
      <c r="F35" s="4">
        <v>0</v>
      </c>
      <c r="G35" s="4"/>
      <c r="H35" s="2">
        <f t="shared" si="1"/>
        <v>0</v>
      </c>
      <c r="I35" s="4">
        <v>0</v>
      </c>
      <c r="J35" s="4"/>
      <c r="K35" s="5">
        <f t="shared" si="4"/>
        <v>0</v>
      </c>
      <c r="L35" s="4">
        <v>0</v>
      </c>
      <c r="M35" s="4"/>
      <c r="N35" s="3">
        <f t="shared" si="5"/>
        <v>0</v>
      </c>
    </row>
    <row r="36" spans="1:14" x14ac:dyDescent="0.2">
      <c r="A36" s="7">
        <v>194</v>
      </c>
      <c r="B36" s="6" t="s">
        <v>79</v>
      </c>
      <c r="C36" s="4">
        <v>117</v>
      </c>
      <c r="D36" s="4">
        <v>87</v>
      </c>
      <c r="E36" s="3">
        <f t="shared" si="0"/>
        <v>0</v>
      </c>
      <c r="F36" s="4">
        <v>2246</v>
      </c>
      <c r="G36" s="4">
        <v>2174</v>
      </c>
      <c r="H36" s="2">
        <f t="shared" si="1"/>
        <v>-100</v>
      </c>
      <c r="I36" s="4">
        <v>3891</v>
      </c>
      <c r="J36" s="4">
        <v>3673</v>
      </c>
      <c r="K36" s="5">
        <f t="shared" si="4"/>
        <v>-200</v>
      </c>
      <c r="L36" s="4">
        <v>23442</v>
      </c>
      <c r="M36" s="4">
        <v>13643</v>
      </c>
      <c r="N36" s="3">
        <f t="shared" si="5"/>
        <v>-9800</v>
      </c>
    </row>
    <row r="37" spans="1:14" x14ac:dyDescent="0.2">
      <c r="A37" s="7">
        <v>195</v>
      </c>
      <c r="B37" s="6" t="s">
        <v>78</v>
      </c>
      <c r="C37" s="4">
        <v>335</v>
      </c>
      <c r="D37" s="4">
        <v>435</v>
      </c>
      <c r="E37" s="3">
        <f t="shared" ref="E37:E68" si="6">ROUND(+D37-C37,-2)</f>
        <v>100</v>
      </c>
      <c r="F37" s="4">
        <v>3770</v>
      </c>
      <c r="G37" s="4">
        <v>5484</v>
      </c>
      <c r="H37" s="2">
        <f t="shared" ref="H37:H68" si="7">ROUND(+G37-F37,-2)</f>
        <v>1700</v>
      </c>
      <c r="I37" s="4">
        <v>2289</v>
      </c>
      <c r="J37" s="4">
        <v>2500</v>
      </c>
      <c r="K37" s="5">
        <f t="shared" si="4"/>
        <v>200</v>
      </c>
      <c r="L37" s="4">
        <v>4935</v>
      </c>
      <c r="M37" s="4">
        <v>698</v>
      </c>
      <c r="N37" s="3">
        <f t="shared" si="5"/>
        <v>-4200</v>
      </c>
    </row>
    <row r="38" spans="1:14" x14ac:dyDescent="0.2">
      <c r="A38" s="7">
        <v>196</v>
      </c>
      <c r="B38" s="6" t="s">
        <v>77</v>
      </c>
      <c r="C38" s="4">
        <v>393</v>
      </c>
      <c r="D38" s="4">
        <v>314</v>
      </c>
      <c r="E38" s="3">
        <f t="shared" si="6"/>
        <v>-100</v>
      </c>
      <c r="F38" s="4">
        <v>1919</v>
      </c>
      <c r="G38" s="4">
        <v>1727</v>
      </c>
      <c r="H38" s="2">
        <f t="shared" si="7"/>
        <v>-200</v>
      </c>
      <c r="I38" s="4">
        <v>1474</v>
      </c>
      <c r="J38" s="4">
        <v>1314</v>
      </c>
      <c r="K38" s="5">
        <f t="shared" si="4"/>
        <v>-200</v>
      </c>
      <c r="L38" s="4">
        <v>685</v>
      </c>
      <c r="M38" s="4">
        <v>1331</v>
      </c>
      <c r="N38" s="3">
        <f t="shared" si="5"/>
        <v>600</v>
      </c>
    </row>
    <row r="39" spans="1:14" x14ac:dyDescent="0.2">
      <c r="A39" s="14">
        <v>197</v>
      </c>
      <c r="B39" s="13" t="s">
        <v>76</v>
      </c>
      <c r="C39" s="4">
        <v>5</v>
      </c>
      <c r="D39" s="4">
        <v>5</v>
      </c>
      <c r="E39" s="3">
        <f t="shared" si="6"/>
        <v>0</v>
      </c>
      <c r="F39" s="4">
        <v>95</v>
      </c>
      <c r="G39" s="4">
        <v>95</v>
      </c>
      <c r="H39" s="2">
        <f t="shared" si="7"/>
        <v>0</v>
      </c>
      <c r="I39" s="4">
        <v>0</v>
      </c>
      <c r="J39" s="4"/>
      <c r="K39" s="5">
        <f t="shared" si="4"/>
        <v>0</v>
      </c>
      <c r="L39" s="4">
        <v>0</v>
      </c>
      <c r="M39" s="4"/>
      <c r="N39" s="3">
        <f t="shared" si="5"/>
        <v>0</v>
      </c>
    </row>
    <row r="40" spans="1:14" x14ac:dyDescent="0.2">
      <c r="A40" s="7">
        <v>198</v>
      </c>
      <c r="B40" s="6" t="s">
        <v>75</v>
      </c>
      <c r="C40" s="4">
        <v>283</v>
      </c>
      <c r="D40" s="4">
        <v>327</v>
      </c>
      <c r="E40" s="3">
        <f t="shared" si="6"/>
        <v>0</v>
      </c>
      <c r="F40" s="4">
        <v>1332</v>
      </c>
      <c r="G40" s="4">
        <v>1196</v>
      </c>
      <c r="H40" s="2">
        <f t="shared" si="7"/>
        <v>-100</v>
      </c>
      <c r="I40" s="4">
        <v>964</v>
      </c>
      <c r="J40" s="4">
        <v>999</v>
      </c>
      <c r="K40" s="5">
        <f t="shared" si="4"/>
        <v>0</v>
      </c>
      <c r="L40" s="4">
        <v>1333</v>
      </c>
      <c r="M40" s="4">
        <v>1886</v>
      </c>
      <c r="N40" s="3">
        <f t="shared" si="5"/>
        <v>600</v>
      </c>
    </row>
    <row r="41" spans="1:14" x14ac:dyDescent="0.2">
      <c r="A41" s="7">
        <v>199</v>
      </c>
      <c r="B41" s="6" t="s">
        <v>74</v>
      </c>
      <c r="C41" s="4">
        <v>62</v>
      </c>
      <c r="D41" s="4">
        <v>98</v>
      </c>
      <c r="E41" s="3">
        <f t="shared" si="6"/>
        <v>0</v>
      </c>
      <c r="F41" s="4">
        <v>2050</v>
      </c>
      <c r="G41" s="4">
        <v>2823</v>
      </c>
      <c r="H41" s="2">
        <f t="shared" si="7"/>
        <v>800</v>
      </c>
      <c r="I41" s="4">
        <v>1396</v>
      </c>
      <c r="J41" s="4">
        <v>1327</v>
      </c>
      <c r="K41" s="5">
        <f t="shared" si="4"/>
        <v>-100</v>
      </c>
      <c r="L41" s="4">
        <v>0</v>
      </c>
      <c r="M41" s="4"/>
      <c r="N41" s="3">
        <f t="shared" si="5"/>
        <v>0</v>
      </c>
    </row>
    <row r="42" spans="1:14" x14ac:dyDescent="0.2">
      <c r="A42" s="7">
        <v>200</v>
      </c>
      <c r="B42" s="6" t="s">
        <v>73</v>
      </c>
      <c r="C42" s="4">
        <v>164</v>
      </c>
      <c r="D42" s="4">
        <v>89</v>
      </c>
      <c r="E42" s="3">
        <f t="shared" si="6"/>
        <v>-100</v>
      </c>
      <c r="F42" s="4">
        <v>3500</v>
      </c>
      <c r="G42" s="4">
        <v>3400</v>
      </c>
      <c r="H42" s="2">
        <f t="shared" si="7"/>
        <v>-100</v>
      </c>
      <c r="I42" s="4">
        <v>54</v>
      </c>
      <c r="J42" s="4">
        <v>1304</v>
      </c>
      <c r="K42" s="5">
        <f t="shared" si="4"/>
        <v>1300</v>
      </c>
      <c r="L42" s="4">
        <v>125129</v>
      </c>
      <c r="M42" s="4">
        <v>172764</v>
      </c>
      <c r="N42" s="3">
        <f t="shared" si="5"/>
        <v>47600</v>
      </c>
    </row>
    <row r="43" spans="1:14" x14ac:dyDescent="0.2">
      <c r="A43" s="7">
        <v>200</v>
      </c>
      <c r="B43" s="6" t="s">
        <v>72</v>
      </c>
      <c r="C43" s="4">
        <f>201+416+63+33+4754</f>
        <v>5467</v>
      </c>
      <c r="D43" s="4">
        <f>102+208+29+15+5396</f>
        <v>5750</v>
      </c>
      <c r="E43" s="3">
        <f t="shared" si="6"/>
        <v>300</v>
      </c>
      <c r="F43" s="4">
        <f>3709+14950+1984+5662+16958</f>
        <v>43263</v>
      </c>
      <c r="G43" s="4">
        <f>4152+11823+1944+5670+14989</f>
        <v>38578</v>
      </c>
      <c r="H43" s="2">
        <f t="shared" si="7"/>
        <v>-4700</v>
      </c>
      <c r="I43" s="4">
        <f>39+259+113+41+20577+3</f>
        <v>21032</v>
      </c>
      <c r="J43" s="4">
        <f>846+5858+2554+958+8912</f>
        <v>19128</v>
      </c>
      <c r="K43" s="5">
        <f t="shared" si="4"/>
        <v>-1900</v>
      </c>
      <c r="L43" s="4">
        <v>79060</v>
      </c>
      <c r="M43" s="4">
        <v>103442</v>
      </c>
      <c r="N43" s="3">
        <f t="shared" si="5"/>
        <v>24400</v>
      </c>
    </row>
    <row r="44" spans="1:14" x14ac:dyDescent="0.2">
      <c r="A44" s="7">
        <v>210</v>
      </c>
      <c r="B44" s="6" t="s">
        <v>71</v>
      </c>
      <c r="C44" s="4">
        <v>2384</v>
      </c>
      <c r="D44" s="4">
        <v>2621</v>
      </c>
      <c r="E44" s="3">
        <f t="shared" si="6"/>
        <v>200</v>
      </c>
      <c r="F44" s="4">
        <v>63393</v>
      </c>
      <c r="G44" s="4">
        <v>64335</v>
      </c>
      <c r="H44" s="2">
        <f t="shared" si="7"/>
        <v>900</v>
      </c>
      <c r="I44" s="4">
        <v>66326</v>
      </c>
      <c r="J44" s="4">
        <v>62831</v>
      </c>
      <c r="K44" s="5">
        <f t="shared" si="4"/>
        <v>-3500</v>
      </c>
      <c r="L44" s="4">
        <v>217947</v>
      </c>
      <c r="M44" s="4">
        <v>213575</v>
      </c>
      <c r="N44" s="3">
        <f t="shared" si="5"/>
        <v>-4400</v>
      </c>
    </row>
    <row r="45" spans="1:14" x14ac:dyDescent="0.2">
      <c r="A45" s="7">
        <v>215</v>
      </c>
      <c r="B45" s="6" t="s">
        <v>70</v>
      </c>
      <c r="C45" s="4">
        <v>162</v>
      </c>
      <c r="D45" s="4">
        <v>174</v>
      </c>
      <c r="E45" s="3">
        <f t="shared" si="6"/>
        <v>0</v>
      </c>
      <c r="F45" s="4">
        <v>5293</v>
      </c>
      <c r="G45" s="4">
        <v>5480</v>
      </c>
      <c r="H45" s="2">
        <f t="shared" si="7"/>
        <v>200</v>
      </c>
      <c r="I45" s="4">
        <v>3820</v>
      </c>
      <c r="J45" s="4">
        <v>3486</v>
      </c>
      <c r="K45" s="5">
        <f t="shared" si="4"/>
        <v>-300</v>
      </c>
      <c r="L45" s="4">
        <v>19675</v>
      </c>
      <c r="M45" s="4">
        <v>15432</v>
      </c>
      <c r="N45" s="3">
        <f t="shared" si="5"/>
        <v>-4200</v>
      </c>
    </row>
    <row r="46" spans="1:14" x14ac:dyDescent="0.2">
      <c r="A46" s="7">
        <v>220</v>
      </c>
      <c r="B46" s="6" t="s">
        <v>69</v>
      </c>
      <c r="C46" s="4">
        <v>839</v>
      </c>
      <c r="D46" s="4">
        <v>973</v>
      </c>
      <c r="E46" s="3">
        <f t="shared" si="6"/>
        <v>100</v>
      </c>
      <c r="F46" s="4">
        <v>9554</v>
      </c>
      <c r="G46" s="4">
        <v>9848</v>
      </c>
      <c r="H46" s="2">
        <f t="shared" si="7"/>
        <v>300</v>
      </c>
      <c r="I46" s="4">
        <v>9305</v>
      </c>
      <c r="J46" s="4">
        <v>8828</v>
      </c>
      <c r="K46" s="5">
        <f t="shared" si="4"/>
        <v>-500</v>
      </c>
      <c r="L46" s="4">
        <v>76377</v>
      </c>
      <c r="M46" s="4">
        <v>27995</v>
      </c>
      <c r="N46" s="3">
        <f t="shared" si="5"/>
        <v>-48400</v>
      </c>
    </row>
    <row r="47" spans="1:14" x14ac:dyDescent="0.2">
      <c r="A47" s="7">
        <v>230</v>
      </c>
      <c r="B47" s="6" t="s">
        <v>68</v>
      </c>
      <c r="C47" s="4">
        <v>11615</v>
      </c>
      <c r="D47" s="4">
        <v>10550</v>
      </c>
      <c r="E47" s="3">
        <f t="shared" si="6"/>
        <v>-1100</v>
      </c>
      <c r="F47" s="4">
        <v>284511</v>
      </c>
      <c r="G47" s="4">
        <v>233539</v>
      </c>
      <c r="H47" s="2">
        <f t="shared" si="7"/>
        <v>-51000</v>
      </c>
      <c r="I47" s="4">
        <v>351040</v>
      </c>
      <c r="J47" s="4">
        <v>307842</v>
      </c>
      <c r="K47" s="5">
        <f t="shared" si="4"/>
        <v>-43200</v>
      </c>
      <c r="L47" s="4">
        <v>544082</v>
      </c>
      <c r="M47" s="4">
        <v>476566</v>
      </c>
      <c r="N47" s="3">
        <f t="shared" si="5"/>
        <v>-67500</v>
      </c>
    </row>
    <row r="48" spans="1:14" x14ac:dyDescent="0.2">
      <c r="A48" s="7">
        <v>231</v>
      </c>
      <c r="B48" s="6" t="s">
        <v>67</v>
      </c>
      <c r="C48" s="4">
        <v>1061</v>
      </c>
      <c r="D48" s="4">
        <v>1273</v>
      </c>
      <c r="E48" s="3">
        <f t="shared" si="6"/>
        <v>200</v>
      </c>
      <c r="F48" s="4">
        <v>8863</v>
      </c>
      <c r="G48" s="4">
        <v>10179</v>
      </c>
      <c r="H48" s="2">
        <f t="shared" si="7"/>
        <v>1300</v>
      </c>
      <c r="I48" s="4">
        <v>6456</v>
      </c>
      <c r="J48" s="4">
        <v>6274</v>
      </c>
      <c r="K48" s="5">
        <f t="shared" si="4"/>
        <v>-200</v>
      </c>
      <c r="L48" s="4">
        <v>1189</v>
      </c>
      <c r="M48" s="4">
        <v>343</v>
      </c>
      <c r="N48" s="3">
        <f t="shared" si="5"/>
        <v>-800</v>
      </c>
    </row>
    <row r="49" spans="1:14" x14ac:dyDescent="0.2">
      <c r="A49" s="7">
        <v>232</v>
      </c>
      <c r="B49" s="6" t="s">
        <v>66</v>
      </c>
      <c r="C49" s="4">
        <v>187</v>
      </c>
      <c r="D49" s="4">
        <v>209</v>
      </c>
      <c r="E49" s="3">
        <f t="shared" si="6"/>
        <v>0</v>
      </c>
      <c r="F49" s="4">
        <v>4146</v>
      </c>
      <c r="G49" s="4">
        <v>4349</v>
      </c>
      <c r="H49" s="2">
        <f t="shared" si="7"/>
        <v>200</v>
      </c>
      <c r="I49" s="4">
        <v>7725</v>
      </c>
      <c r="J49" s="4">
        <v>7018</v>
      </c>
      <c r="K49" s="5">
        <f t="shared" si="4"/>
        <v>-700</v>
      </c>
      <c r="L49" s="4">
        <v>0</v>
      </c>
      <c r="M49" s="4"/>
      <c r="N49" s="3">
        <f t="shared" si="5"/>
        <v>0</v>
      </c>
    </row>
    <row r="50" spans="1:14" x14ac:dyDescent="0.2">
      <c r="A50" s="7">
        <v>240</v>
      </c>
      <c r="B50" s="6" t="s">
        <v>65</v>
      </c>
      <c r="C50" s="4">
        <v>12238</v>
      </c>
      <c r="D50" s="4">
        <v>14946</v>
      </c>
      <c r="E50" s="3">
        <f t="shared" si="6"/>
        <v>2700</v>
      </c>
      <c r="F50" s="4">
        <v>98413</v>
      </c>
      <c r="G50" s="4">
        <v>118046</v>
      </c>
      <c r="H50" s="2">
        <f t="shared" si="7"/>
        <v>19600</v>
      </c>
      <c r="I50" s="4">
        <v>103659</v>
      </c>
      <c r="J50" s="4">
        <v>93318</v>
      </c>
      <c r="K50" s="5">
        <f t="shared" si="4"/>
        <v>-10300</v>
      </c>
      <c r="L50" s="4">
        <f>-108900+428313</f>
        <v>319413</v>
      </c>
      <c r="M50" s="4">
        <f>497520-108900</f>
        <v>388620</v>
      </c>
      <c r="N50" s="3">
        <f t="shared" si="5"/>
        <v>69200</v>
      </c>
    </row>
    <row r="51" spans="1:14" x14ac:dyDescent="0.2">
      <c r="A51" s="7">
        <v>245</v>
      </c>
      <c r="B51" s="6" t="s">
        <v>64</v>
      </c>
      <c r="C51" s="4">
        <v>2130</v>
      </c>
      <c r="D51" s="4">
        <v>2563</v>
      </c>
      <c r="E51" s="3">
        <f t="shared" si="6"/>
        <v>400</v>
      </c>
      <c r="F51" s="4">
        <v>104838</v>
      </c>
      <c r="G51" s="4">
        <v>125397</v>
      </c>
      <c r="H51" s="2">
        <f t="shared" si="7"/>
        <v>20600</v>
      </c>
      <c r="I51" s="4">
        <v>66581</v>
      </c>
      <c r="J51" s="4">
        <v>62737</v>
      </c>
      <c r="K51" s="5">
        <f t="shared" si="4"/>
        <v>-3800</v>
      </c>
      <c r="L51" s="4">
        <v>956361</v>
      </c>
      <c r="M51" s="4">
        <v>936211</v>
      </c>
      <c r="N51" s="3">
        <f t="shared" si="5"/>
        <v>-20200</v>
      </c>
    </row>
    <row r="52" spans="1:14" x14ac:dyDescent="0.2">
      <c r="A52" s="7">
        <v>250</v>
      </c>
      <c r="B52" s="6" t="s">
        <v>63</v>
      </c>
      <c r="C52" s="4">
        <v>277</v>
      </c>
      <c r="D52" s="4">
        <v>267</v>
      </c>
      <c r="E52" s="3">
        <f t="shared" si="6"/>
        <v>0</v>
      </c>
      <c r="F52" s="4">
        <v>14141</v>
      </c>
      <c r="G52" s="4">
        <v>15357</v>
      </c>
      <c r="H52" s="2">
        <f t="shared" si="7"/>
        <v>1200</v>
      </c>
      <c r="I52" s="4">
        <v>11665</v>
      </c>
      <c r="J52" s="4">
        <v>11141</v>
      </c>
      <c r="K52" s="5">
        <f t="shared" si="4"/>
        <v>-500</v>
      </c>
      <c r="L52" s="4">
        <v>482996</v>
      </c>
      <c r="M52" s="4">
        <v>513857</v>
      </c>
      <c r="N52" s="3">
        <f t="shared" si="5"/>
        <v>30900</v>
      </c>
    </row>
    <row r="53" spans="1:14" x14ac:dyDescent="0.2">
      <c r="A53" s="7">
        <v>260</v>
      </c>
      <c r="B53" s="6" t="s">
        <v>62</v>
      </c>
      <c r="C53" s="4">
        <v>10185</v>
      </c>
      <c r="D53" s="4">
        <v>10176</v>
      </c>
      <c r="E53" s="3">
        <f t="shared" si="6"/>
        <v>0</v>
      </c>
      <c r="F53" s="4">
        <v>275844</v>
      </c>
      <c r="G53" s="4">
        <v>270189</v>
      </c>
      <c r="H53" s="2">
        <f t="shared" si="7"/>
        <v>-5700</v>
      </c>
      <c r="I53" s="4">
        <v>144671</v>
      </c>
      <c r="J53" s="4">
        <v>136120</v>
      </c>
      <c r="K53" s="5">
        <f t="shared" si="4"/>
        <v>-8600</v>
      </c>
      <c r="L53" s="4">
        <v>304345</v>
      </c>
      <c r="M53" s="4">
        <v>277629</v>
      </c>
      <c r="N53" s="3">
        <f t="shared" si="5"/>
        <v>-26700</v>
      </c>
    </row>
    <row r="54" spans="1:14" x14ac:dyDescent="0.2">
      <c r="A54" s="7">
        <v>270</v>
      </c>
      <c r="B54" s="6" t="s">
        <v>61</v>
      </c>
      <c r="C54" s="4">
        <v>266404</v>
      </c>
      <c r="D54" s="4">
        <v>268593</v>
      </c>
      <c r="E54" s="3">
        <f t="shared" si="6"/>
        <v>2200</v>
      </c>
      <c r="F54" s="4">
        <v>1296583</v>
      </c>
      <c r="G54" s="4">
        <v>1173159</v>
      </c>
      <c r="H54" s="2">
        <f t="shared" si="7"/>
        <v>-123400</v>
      </c>
      <c r="I54" s="4">
        <v>545234</v>
      </c>
      <c r="J54" s="4">
        <v>516787</v>
      </c>
      <c r="K54" s="5">
        <f t="shared" si="4"/>
        <v>-28400</v>
      </c>
      <c r="L54" s="4">
        <v>4143970</v>
      </c>
      <c r="M54" s="4">
        <v>4350278</v>
      </c>
      <c r="N54" s="3">
        <f t="shared" si="5"/>
        <v>206300</v>
      </c>
    </row>
    <row r="55" spans="1:14" x14ac:dyDescent="0.2">
      <c r="A55" s="7">
        <v>280</v>
      </c>
      <c r="B55" s="6" t="s">
        <v>60</v>
      </c>
      <c r="C55" s="4">
        <v>744</v>
      </c>
      <c r="D55" s="4">
        <v>785</v>
      </c>
      <c r="E55" s="3">
        <f t="shared" si="6"/>
        <v>0</v>
      </c>
      <c r="F55" s="4">
        <v>9545</v>
      </c>
      <c r="G55" s="4">
        <v>9925</v>
      </c>
      <c r="H55" s="2">
        <f t="shared" si="7"/>
        <v>400</v>
      </c>
      <c r="I55" s="4">
        <v>11906</v>
      </c>
      <c r="J55" s="4">
        <v>11838</v>
      </c>
      <c r="K55" s="5">
        <f t="shared" si="4"/>
        <v>-100</v>
      </c>
      <c r="L55" s="4">
        <v>630316</v>
      </c>
      <c r="M55" s="4">
        <v>525139</v>
      </c>
      <c r="N55" s="3">
        <f t="shared" si="5"/>
        <v>-105200</v>
      </c>
    </row>
    <row r="56" spans="1:14" x14ac:dyDescent="0.2">
      <c r="A56" s="7">
        <v>285</v>
      </c>
      <c r="B56" s="1" t="s">
        <v>59</v>
      </c>
      <c r="C56" s="4">
        <v>3059</v>
      </c>
      <c r="D56" s="4">
        <v>3560</v>
      </c>
      <c r="E56" s="3">
        <f t="shared" si="6"/>
        <v>500</v>
      </c>
      <c r="F56" s="4">
        <v>55608</v>
      </c>
      <c r="G56" s="4">
        <v>53000</v>
      </c>
      <c r="H56" s="2">
        <f t="shared" si="7"/>
        <v>-2600</v>
      </c>
      <c r="I56" s="4">
        <v>72676</v>
      </c>
      <c r="J56" s="4">
        <v>64742</v>
      </c>
      <c r="K56" s="5">
        <f t="shared" si="4"/>
        <v>-7900</v>
      </c>
      <c r="L56" s="4">
        <v>120976</v>
      </c>
      <c r="M56" s="4">
        <v>121398</v>
      </c>
      <c r="N56" s="3">
        <f t="shared" si="5"/>
        <v>400</v>
      </c>
    </row>
    <row r="57" spans="1:14" x14ac:dyDescent="0.2">
      <c r="A57" s="7">
        <v>290</v>
      </c>
      <c r="B57" s="6" t="s">
        <v>58</v>
      </c>
      <c r="C57" s="4">
        <v>17600</v>
      </c>
      <c r="D57" s="4">
        <v>19932</v>
      </c>
      <c r="E57" s="3">
        <f t="shared" si="6"/>
        <v>2300</v>
      </c>
      <c r="F57" s="4">
        <v>290107</v>
      </c>
      <c r="G57" s="4">
        <v>307733</v>
      </c>
      <c r="H57" s="2">
        <f t="shared" si="7"/>
        <v>17600</v>
      </c>
      <c r="I57" s="4">
        <v>306521</v>
      </c>
      <c r="J57" s="4">
        <v>287557</v>
      </c>
      <c r="K57" s="5">
        <f t="shared" ref="K57:K88" si="8">ROUND(+J57-I57,-2)</f>
        <v>-19000</v>
      </c>
      <c r="L57" s="4">
        <f>-108900+764878</f>
        <v>655978</v>
      </c>
      <c r="M57" s="4">
        <f>775141-108900</f>
        <v>666241</v>
      </c>
      <c r="N57" s="3">
        <f t="shared" si="5"/>
        <v>10300</v>
      </c>
    </row>
    <row r="58" spans="1:14" x14ac:dyDescent="0.2">
      <c r="A58" s="7">
        <v>300</v>
      </c>
      <c r="B58" s="6" t="s">
        <v>57</v>
      </c>
      <c r="C58" s="4">
        <v>2087</v>
      </c>
      <c r="D58" s="4">
        <v>2239</v>
      </c>
      <c r="E58" s="3">
        <f t="shared" si="6"/>
        <v>200</v>
      </c>
      <c r="F58" s="4">
        <v>19842</v>
      </c>
      <c r="G58" s="4">
        <v>19361</v>
      </c>
      <c r="H58" s="2">
        <f t="shared" si="7"/>
        <v>-500</v>
      </c>
      <c r="I58" s="4">
        <v>22940</v>
      </c>
      <c r="J58" s="4">
        <v>20720</v>
      </c>
      <c r="K58" s="5">
        <f t="shared" si="8"/>
        <v>-2200</v>
      </c>
      <c r="L58" s="4">
        <v>120538</v>
      </c>
      <c r="M58" s="4">
        <v>124492</v>
      </c>
      <c r="N58" s="3">
        <f t="shared" si="5"/>
        <v>4000</v>
      </c>
    </row>
    <row r="59" spans="1:14" x14ac:dyDescent="0.2">
      <c r="A59" s="7">
        <v>320</v>
      </c>
      <c r="B59" s="6" t="s">
        <v>56</v>
      </c>
      <c r="C59" s="4">
        <v>3506</v>
      </c>
      <c r="D59" s="4">
        <v>4294</v>
      </c>
      <c r="E59" s="3">
        <f t="shared" si="6"/>
        <v>800</v>
      </c>
      <c r="F59" s="4">
        <v>145942</v>
      </c>
      <c r="G59" s="4">
        <v>148344</v>
      </c>
      <c r="H59" s="2">
        <f t="shared" si="7"/>
        <v>2400</v>
      </c>
      <c r="I59" s="4">
        <v>82930</v>
      </c>
      <c r="J59" s="4">
        <v>78263</v>
      </c>
      <c r="K59" s="5">
        <f t="shared" si="8"/>
        <v>-4700</v>
      </c>
      <c r="L59" s="4">
        <v>353557</v>
      </c>
      <c r="M59" s="4">
        <v>336412</v>
      </c>
      <c r="N59" s="3">
        <f t="shared" ref="N59:N90" si="9">ROUND(+M59-L59,-2)</f>
        <v>-17100</v>
      </c>
    </row>
    <row r="60" spans="1:14" x14ac:dyDescent="0.2">
      <c r="A60" s="7">
        <v>322</v>
      </c>
      <c r="B60" s="6" t="s">
        <v>55</v>
      </c>
      <c r="C60" s="4">
        <v>74</v>
      </c>
      <c r="D60" s="4">
        <v>73</v>
      </c>
      <c r="E60" s="3">
        <f t="shared" si="6"/>
        <v>0</v>
      </c>
      <c r="F60" s="4">
        <v>5970</v>
      </c>
      <c r="G60" s="4">
        <v>5408</v>
      </c>
      <c r="H60" s="2">
        <f t="shared" si="7"/>
        <v>-600</v>
      </c>
      <c r="I60" s="4">
        <v>2147</v>
      </c>
      <c r="J60" s="4">
        <v>2246</v>
      </c>
      <c r="K60" s="5">
        <f t="shared" si="8"/>
        <v>100</v>
      </c>
      <c r="L60" s="4">
        <v>1443</v>
      </c>
      <c r="M60" s="4">
        <v>1933</v>
      </c>
      <c r="N60" s="3">
        <f t="shared" si="9"/>
        <v>500</v>
      </c>
    </row>
    <row r="61" spans="1:14" x14ac:dyDescent="0.2">
      <c r="A61" s="7">
        <v>330</v>
      </c>
      <c r="B61" s="6" t="s">
        <v>54</v>
      </c>
      <c r="C61" s="4">
        <v>3168</v>
      </c>
      <c r="D61" s="4">
        <v>3731</v>
      </c>
      <c r="E61" s="3">
        <f t="shared" si="6"/>
        <v>600</v>
      </c>
      <c r="F61" s="4">
        <v>219144</v>
      </c>
      <c r="G61" s="4">
        <v>218068</v>
      </c>
      <c r="H61" s="2">
        <f t="shared" si="7"/>
        <v>-1100</v>
      </c>
      <c r="I61" s="4">
        <v>102575</v>
      </c>
      <c r="J61" s="4">
        <v>96221</v>
      </c>
      <c r="K61" s="5">
        <f t="shared" si="8"/>
        <v>-6400</v>
      </c>
      <c r="L61" s="4">
        <v>595871</v>
      </c>
      <c r="M61" s="4">
        <v>604536</v>
      </c>
      <c r="N61" s="3">
        <f t="shared" si="9"/>
        <v>8700</v>
      </c>
    </row>
    <row r="62" spans="1:14" x14ac:dyDescent="0.2">
      <c r="A62" s="7">
        <v>331</v>
      </c>
      <c r="B62" s="6" t="s">
        <v>53</v>
      </c>
      <c r="C62" s="4">
        <v>230</v>
      </c>
      <c r="D62" s="4">
        <v>297</v>
      </c>
      <c r="E62" s="3">
        <f t="shared" si="6"/>
        <v>100</v>
      </c>
      <c r="F62" s="4">
        <v>6218</v>
      </c>
      <c r="G62" s="4">
        <v>6692</v>
      </c>
      <c r="H62" s="2">
        <f t="shared" si="7"/>
        <v>500</v>
      </c>
      <c r="I62" s="4">
        <v>11594</v>
      </c>
      <c r="J62" s="4">
        <v>10927</v>
      </c>
      <c r="K62" s="5">
        <f t="shared" si="8"/>
        <v>-700</v>
      </c>
      <c r="L62" s="4">
        <v>0</v>
      </c>
      <c r="M62" s="4"/>
      <c r="N62" s="3">
        <f t="shared" si="9"/>
        <v>0</v>
      </c>
    </row>
    <row r="63" spans="1:14" x14ac:dyDescent="0.2">
      <c r="A63" s="7">
        <v>332</v>
      </c>
      <c r="B63" s="6" t="s">
        <v>52</v>
      </c>
      <c r="C63" s="4">
        <v>86</v>
      </c>
      <c r="D63" s="4">
        <v>98</v>
      </c>
      <c r="E63" s="3">
        <f t="shared" si="6"/>
        <v>0</v>
      </c>
      <c r="F63" s="4">
        <v>976</v>
      </c>
      <c r="G63" s="4">
        <v>1131</v>
      </c>
      <c r="H63" s="2">
        <f t="shared" si="7"/>
        <v>200</v>
      </c>
      <c r="I63" s="4">
        <v>1779</v>
      </c>
      <c r="J63" s="4">
        <v>2467</v>
      </c>
      <c r="K63" s="5">
        <f t="shared" si="8"/>
        <v>700</v>
      </c>
      <c r="L63" s="4">
        <v>0</v>
      </c>
      <c r="M63" s="4"/>
      <c r="N63" s="3">
        <f t="shared" si="9"/>
        <v>0</v>
      </c>
    </row>
    <row r="64" spans="1:14" x14ac:dyDescent="0.2">
      <c r="A64" s="7">
        <v>340</v>
      </c>
      <c r="B64" s="6" t="s">
        <v>51</v>
      </c>
      <c r="C64" s="4">
        <v>3186</v>
      </c>
      <c r="D64" s="4">
        <v>3367</v>
      </c>
      <c r="E64" s="3">
        <f t="shared" si="6"/>
        <v>200</v>
      </c>
      <c r="F64" s="4">
        <v>41828</v>
      </c>
      <c r="G64" s="4">
        <v>43251</v>
      </c>
      <c r="H64" s="2">
        <f t="shared" si="7"/>
        <v>1400</v>
      </c>
      <c r="I64" s="4">
        <v>51110</v>
      </c>
      <c r="J64" s="4">
        <v>50075</v>
      </c>
      <c r="K64" s="5">
        <f t="shared" si="8"/>
        <v>-1000</v>
      </c>
      <c r="L64" s="4">
        <v>29048</v>
      </c>
      <c r="M64" s="4">
        <v>39393</v>
      </c>
      <c r="N64" s="3">
        <f t="shared" si="9"/>
        <v>10300</v>
      </c>
    </row>
    <row r="65" spans="1:14" x14ac:dyDescent="0.2">
      <c r="A65" s="7">
        <v>341</v>
      </c>
      <c r="B65" s="6" t="s">
        <v>50</v>
      </c>
      <c r="C65" s="4">
        <v>294</v>
      </c>
      <c r="D65" s="4">
        <v>371</v>
      </c>
      <c r="E65" s="3">
        <f t="shared" si="6"/>
        <v>100</v>
      </c>
      <c r="F65" s="4">
        <v>6152</v>
      </c>
      <c r="G65" s="4">
        <v>6094</v>
      </c>
      <c r="H65" s="2">
        <f t="shared" si="7"/>
        <v>-100</v>
      </c>
      <c r="I65" s="4">
        <v>16498</v>
      </c>
      <c r="J65" s="4">
        <v>15994</v>
      </c>
      <c r="K65" s="5">
        <f t="shared" si="8"/>
        <v>-500</v>
      </c>
      <c r="L65" s="4">
        <v>2014</v>
      </c>
      <c r="M65" s="4">
        <v>9595</v>
      </c>
      <c r="N65" s="3">
        <f t="shared" si="9"/>
        <v>7600</v>
      </c>
    </row>
    <row r="66" spans="1:14" x14ac:dyDescent="0.2">
      <c r="A66" s="7">
        <v>351</v>
      </c>
      <c r="B66" s="6" t="s">
        <v>49</v>
      </c>
      <c r="C66" s="4">
        <v>33</v>
      </c>
      <c r="D66" s="4">
        <v>35</v>
      </c>
      <c r="E66" s="3">
        <f t="shared" si="6"/>
        <v>0</v>
      </c>
      <c r="F66" s="4">
        <v>514</v>
      </c>
      <c r="G66" s="4">
        <v>515</v>
      </c>
      <c r="H66" s="2">
        <f t="shared" si="7"/>
        <v>0</v>
      </c>
      <c r="I66" s="4">
        <v>1290</v>
      </c>
      <c r="J66" s="4">
        <v>1220</v>
      </c>
      <c r="K66" s="5">
        <f t="shared" si="8"/>
        <v>-100</v>
      </c>
      <c r="L66" s="4">
        <v>365</v>
      </c>
      <c r="M66" s="4">
        <v>1613</v>
      </c>
      <c r="N66" s="3">
        <f t="shared" si="9"/>
        <v>1200</v>
      </c>
    </row>
    <row r="67" spans="1:14" x14ac:dyDescent="0.2">
      <c r="A67" s="7">
        <v>352</v>
      </c>
      <c r="B67" s="6" t="s">
        <v>48</v>
      </c>
      <c r="C67" s="4">
        <v>393346</v>
      </c>
      <c r="D67" s="4">
        <v>433366</v>
      </c>
      <c r="E67" s="3">
        <f t="shared" si="6"/>
        <v>40000</v>
      </c>
      <c r="F67" s="4">
        <v>426814</v>
      </c>
      <c r="G67" s="4">
        <v>1043522</v>
      </c>
      <c r="H67" s="2">
        <f t="shared" si="7"/>
        <v>616700</v>
      </c>
      <c r="I67" s="4">
        <v>81116</v>
      </c>
      <c r="J67" s="4">
        <v>75950</v>
      </c>
      <c r="K67" s="5">
        <f t="shared" si="8"/>
        <v>-5200</v>
      </c>
      <c r="L67" s="4">
        <v>941292</v>
      </c>
      <c r="M67" s="4">
        <v>951156</v>
      </c>
      <c r="N67" s="3">
        <f t="shared" si="9"/>
        <v>9900</v>
      </c>
    </row>
    <row r="68" spans="1:14" x14ac:dyDescent="0.2">
      <c r="A68" s="7">
        <v>360</v>
      </c>
      <c r="B68" s="6" t="s">
        <v>47</v>
      </c>
      <c r="C68" s="4">
        <v>1433</v>
      </c>
      <c r="D68" s="4">
        <v>1735</v>
      </c>
      <c r="E68" s="3">
        <f t="shared" si="6"/>
        <v>300</v>
      </c>
      <c r="F68" s="4">
        <v>44112</v>
      </c>
      <c r="G68" s="4">
        <v>43372</v>
      </c>
      <c r="H68" s="2">
        <f t="shared" si="7"/>
        <v>-700</v>
      </c>
      <c r="I68" s="4">
        <v>27674</v>
      </c>
      <c r="J68" s="4">
        <v>26318</v>
      </c>
      <c r="K68" s="5">
        <f t="shared" si="8"/>
        <v>-1400</v>
      </c>
      <c r="L68" s="4">
        <v>797711</v>
      </c>
      <c r="M68" s="4">
        <v>850894</v>
      </c>
      <c r="N68" s="3">
        <f t="shared" si="9"/>
        <v>53200</v>
      </c>
    </row>
    <row r="69" spans="1:14" x14ac:dyDescent="0.2">
      <c r="A69" s="7">
        <v>427</v>
      </c>
      <c r="B69" s="6" t="s">
        <v>46</v>
      </c>
      <c r="C69" s="4">
        <v>0</v>
      </c>
      <c r="D69" s="4">
        <v>0</v>
      </c>
      <c r="E69" s="3">
        <f t="shared" ref="E69:E100" si="10">ROUND(+D69-C69,-2)</f>
        <v>0</v>
      </c>
      <c r="F69" s="4">
        <v>0</v>
      </c>
      <c r="G69" s="4"/>
      <c r="H69" s="2">
        <f t="shared" ref="H69:H100" si="11">ROUND(+G69-F69,-2)</f>
        <v>0</v>
      </c>
      <c r="I69" s="4">
        <v>0</v>
      </c>
      <c r="J69" s="4"/>
      <c r="K69" s="5">
        <f t="shared" si="8"/>
        <v>0</v>
      </c>
      <c r="L69" s="4">
        <v>0</v>
      </c>
      <c r="M69" s="4"/>
      <c r="N69" s="3">
        <f t="shared" si="9"/>
        <v>0</v>
      </c>
    </row>
    <row r="70" spans="1:14" x14ac:dyDescent="0.2">
      <c r="A70" s="7">
        <v>427</v>
      </c>
      <c r="B70" s="6" t="s">
        <v>45</v>
      </c>
      <c r="C70" s="4">
        <v>110</v>
      </c>
      <c r="D70" s="4">
        <v>8</v>
      </c>
      <c r="E70" s="3">
        <f t="shared" si="10"/>
        <v>-100</v>
      </c>
      <c r="F70" s="4">
        <v>4736</v>
      </c>
      <c r="G70" s="4">
        <v>365</v>
      </c>
      <c r="H70" s="2">
        <f t="shared" si="11"/>
        <v>-4400</v>
      </c>
      <c r="I70" s="4">
        <v>3260</v>
      </c>
      <c r="J70" s="4">
        <v>0</v>
      </c>
      <c r="K70" s="5">
        <f t="shared" si="8"/>
        <v>-3300</v>
      </c>
      <c r="L70" s="4">
        <f>-58750+103237</f>
        <v>44487</v>
      </c>
      <c r="M70" s="4">
        <f>108011-58750</f>
        <v>49261</v>
      </c>
      <c r="N70" s="3">
        <f t="shared" si="9"/>
        <v>4800</v>
      </c>
    </row>
    <row r="71" spans="1:14" x14ac:dyDescent="0.2">
      <c r="A71" s="7">
        <v>427</v>
      </c>
      <c r="B71" s="6" t="s">
        <v>44</v>
      </c>
      <c r="C71" s="4">
        <v>57</v>
      </c>
      <c r="D71" s="4">
        <v>1</v>
      </c>
      <c r="E71" s="3">
        <f t="shared" si="10"/>
        <v>-100</v>
      </c>
      <c r="F71" s="4">
        <v>1784</v>
      </c>
      <c r="G71" s="4">
        <v>136</v>
      </c>
      <c r="H71" s="2">
        <f t="shared" si="11"/>
        <v>-1600</v>
      </c>
      <c r="I71" s="4">
        <v>1871</v>
      </c>
      <c r="J71" s="4">
        <v>0</v>
      </c>
      <c r="K71" s="5">
        <f t="shared" si="8"/>
        <v>-1900</v>
      </c>
      <c r="L71" s="4">
        <v>9514</v>
      </c>
      <c r="M71" s="4">
        <v>0</v>
      </c>
      <c r="N71" s="3">
        <f t="shared" si="9"/>
        <v>-9500</v>
      </c>
    </row>
    <row r="72" spans="1:14" x14ac:dyDescent="0.2">
      <c r="A72" s="7">
        <v>427</v>
      </c>
      <c r="B72" s="6" t="s">
        <v>43</v>
      </c>
      <c r="C72" s="4">
        <v>207</v>
      </c>
      <c r="D72" s="4">
        <v>9</v>
      </c>
      <c r="E72" s="3">
        <f t="shared" si="10"/>
        <v>-200</v>
      </c>
      <c r="F72" s="4">
        <v>900</v>
      </c>
      <c r="G72" s="4">
        <v>65</v>
      </c>
      <c r="H72" s="2">
        <f t="shared" si="11"/>
        <v>-800</v>
      </c>
      <c r="I72" s="4">
        <v>2048</v>
      </c>
      <c r="J72" s="4">
        <v>0</v>
      </c>
      <c r="K72" s="5">
        <f t="shared" si="8"/>
        <v>-2000</v>
      </c>
      <c r="L72" s="4">
        <v>0</v>
      </c>
      <c r="M72" s="4"/>
      <c r="N72" s="3">
        <f t="shared" si="9"/>
        <v>0</v>
      </c>
    </row>
    <row r="73" spans="1:14" x14ac:dyDescent="0.2">
      <c r="A73" s="7">
        <v>427</v>
      </c>
      <c r="B73" s="6" t="s">
        <v>42</v>
      </c>
      <c r="C73" s="4">
        <v>105</v>
      </c>
      <c r="D73" s="4">
        <v>7</v>
      </c>
      <c r="E73" s="3">
        <f t="shared" si="10"/>
        <v>-100</v>
      </c>
      <c r="F73" s="4">
        <v>980</v>
      </c>
      <c r="G73" s="4">
        <v>101</v>
      </c>
      <c r="H73" s="2">
        <f t="shared" si="11"/>
        <v>-900</v>
      </c>
      <c r="I73" s="4">
        <v>2707</v>
      </c>
      <c r="J73" s="4">
        <v>0</v>
      </c>
      <c r="K73" s="5">
        <f t="shared" si="8"/>
        <v>-2700</v>
      </c>
      <c r="L73" s="4">
        <v>0</v>
      </c>
      <c r="M73" s="4"/>
      <c r="N73" s="3">
        <f t="shared" si="9"/>
        <v>0</v>
      </c>
    </row>
    <row r="74" spans="1:14" x14ac:dyDescent="0.2">
      <c r="A74" s="7">
        <v>427</v>
      </c>
      <c r="B74" s="6" t="s">
        <v>41</v>
      </c>
      <c r="C74" s="4">
        <v>311</v>
      </c>
      <c r="D74" s="4">
        <v>28</v>
      </c>
      <c r="E74" s="3">
        <f t="shared" si="10"/>
        <v>-300</v>
      </c>
      <c r="F74" s="4">
        <v>7073</v>
      </c>
      <c r="G74" s="4">
        <v>1164</v>
      </c>
      <c r="H74" s="2">
        <f t="shared" si="11"/>
        <v>-5900</v>
      </c>
      <c r="I74" s="4">
        <v>7689</v>
      </c>
      <c r="J74" s="4">
        <v>0</v>
      </c>
      <c r="K74" s="5">
        <f t="shared" si="8"/>
        <v>-7700</v>
      </c>
      <c r="L74" s="4">
        <v>0</v>
      </c>
      <c r="M74" s="4"/>
      <c r="N74" s="3">
        <f t="shared" si="9"/>
        <v>0</v>
      </c>
    </row>
    <row r="75" spans="1:14" x14ac:dyDescent="0.2">
      <c r="A75" s="7">
        <v>427</v>
      </c>
      <c r="B75" s="6" t="s">
        <v>40</v>
      </c>
      <c r="C75" s="4">
        <v>69</v>
      </c>
      <c r="D75" s="4">
        <v>1</v>
      </c>
      <c r="E75" s="3">
        <f t="shared" si="10"/>
        <v>-100</v>
      </c>
      <c r="F75" s="4">
        <v>3254</v>
      </c>
      <c r="G75" s="4">
        <v>265</v>
      </c>
      <c r="H75" s="2">
        <f t="shared" si="11"/>
        <v>-3000</v>
      </c>
      <c r="I75" s="4">
        <v>3473</v>
      </c>
      <c r="J75" s="4">
        <v>0</v>
      </c>
      <c r="K75" s="5">
        <f t="shared" si="8"/>
        <v>-3500</v>
      </c>
      <c r="L75" s="4">
        <f>-58750+8432</f>
        <v>-50318</v>
      </c>
      <c r="M75" s="4">
        <f>23579-58750</f>
        <v>-35171</v>
      </c>
      <c r="N75" s="3">
        <f t="shared" si="9"/>
        <v>15100</v>
      </c>
    </row>
    <row r="76" spans="1:14" x14ac:dyDescent="0.2">
      <c r="A76" s="7">
        <v>427</v>
      </c>
      <c r="B76" s="6" t="s">
        <v>1</v>
      </c>
      <c r="C76" s="4">
        <v>531</v>
      </c>
      <c r="D76" s="4">
        <v>1613</v>
      </c>
      <c r="E76" s="3">
        <f t="shared" si="10"/>
        <v>1100</v>
      </c>
      <c r="F76" s="4">
        <v>36124</v>
      </c>
      <c r="G76" s="4">
        <v>74132</v>
      </c>
      <c r="H76" s="2">
        <f t="shared" si="11"/>
        <v>38000</v>
      </c>
      <c r="I76" s="4">
        <v>35569</v>
      </c>
      <c r="J76" s="4">
        <v>88425</v>
      </c>
      <c r="K76" s="5">
        <f t="shared" si="8"/>
        <v>52900</v>
      </c>
      <c r="L76" s="4">
        <v>144</v>
      </c>
      <c r="M76" s="4">
        <v>0</v>
      </c>
      <c r="N76" s="3">
        <f t="shared" si="9"/>
        <v>-100</v>
      </c>
    </row>
    <row r="77" spans="1:14" x14ac:dyDescent="0.2">
      <c r="A77" s="7">
        <v>427</v>
      </c>
      <c r="B77" s="6" t="s">
        <v>39</v>
      </c>
      <c r="C77" s="4">
        <v>118</v>
      </c>
      <c r="D77" s="4">
        <v>10</v>
      </c>
      <c r="E77" s="3">
        <f t="shared" si="10"/>
        <v>-100</v>
      </c>
      <c r="F77" s="4">
        <v>2158</v>
      </c>
      <c r="G77" s="4">
        <v>175</v>
      </c>
      <c r="H77" s="2">
        <f t="shared" si="11"/>
        <v>-2000</v>
      </c>
      <c r="I77" s="4">
        <v>3062</v>
      </c>
      <c r="J77" s="4">
        <v>0</v>
      </c>
      <c r="K77" s="5">
        <f t="shared" si="8"/>
        <v>-3100</v>
      </c>
      <c r="L77" s="4">
        <v>0</v>
      </c>
      <c r="M77" s="4"/>
      <c r="N77" s="3">
        <f t="shared" si="9"/>
        <v>0</v>
      </c>
    </row>
    <row r="78" spans="1:14" x14ac:dyDescent="0.2">
      <c r="A78" s="7">
        <v>427</v>
      </c>
      <c r="B78" s="6" t="s">
        <v>38</v>
      </c>
      <c r="C78" s="4">
        <v>0</v>
      </c>
      <c r="D78" s="4">
        <v>0</v>
      </c>
      <c r="E78" s="3">
        <f t="shared" si="10"/>
        <v>0</v>
      </c>
      <c r="F78" s="4">
        <v>0</v>
      </c>
      <c r="G78" s="4"/>
      <c r="H78" s="2">
        <f t="shared" si="11"/>
        <v>0</v>
      </c>
      <c r="I78" s="4">
        <v>0</v>
      </c>
      <c r="J78" s="4">
        <v>0</v>
      </c>
      <c r="K78" s="5">
        <f t="shared" si="8"/>
        <v>0</v>
      </c>
      <c r="L78" s="4">
        <v>0</v>
      </c>
      <c r="M78" s="4"/>
      <c r="N78" s="3">
        <f t="shared" si="9"/>
        <v>0</v>
      </c>
    </row>
    <row r="79" spans="1:14" x14ac:dyDescent="0.2">
      <c r="A79" s="7">
        <v>427</v>
      </c>
      <c r="B79" s="6" t="s">
        <v>37</v>
      </c>
      <c r="C79" s="4">
        <v>0</v>
      </c>
      <c r="D79" s="4">
        <v>0</v>
      </c>
      <c r="E79" s="3">
        <f t="shared" si="10"/>
        <v>0</v>
      </c>
      <c r="F79" s="4">
        <v>0</v>
      </c>
      <c r="G79" s="4"/>
      <c r="H79" s="2">
        <f t="shared" si="11"/>
        <v>0</v>
      </c>
      <c r="I79" s="4">
        <v>0</v>
      </c>
      <c r="J79" s="4">
        <v>0</v>
      </c>
      <c r="K79" s="5">
        <f t="shared" si="8"/>
        <v>0</v>
      </c>
      <c r="L79" s="4">
        <v>0</v>
      </c>
      <c r="M79" s="4"/>
      <c r="N79" s="3">
        <f t="shared" si="9"/>
        <v>0</v>
      </c>
    </row>
    <row r="80" spans="1:14" x14ac:dyDescent="0.2">
      <c r="A80" s="7">
        <v>427</v>
      </c>
      <c r="B80" s="6" t="s">
        <v>36</v>
      </c>
      <c r="C80" s="4">
        <v>0</v>
      </c>
      <c r="D80" s="4">
        <v>0</v>
      </c>
      <c r="E80" s="3">
        <f t="shared" si="10"/>
        <v>0</v>
      </c>
      <c r="F80" s="4">
        <v>0</v>
      </c>
      <c r="G80" s="4"/>
      <c r="H80" s="2">
        <f t="shared" si="11"/>
        <v>0</v>
      </c>
      <c r="I80" s="4">
        <v>0</v>
      </c>
      <c r="J80" s="4">
        <v>0</v>
      </c>
      <c r="K80" s="5">
        <f t="shared" si="8"/>
        <v>0</v>
      </c>
      <c r="L80" s="4">
        <v>0</v>
      </c>
      <c r="M80" s="4"/>
      <c r="N80" s="3">
        <f t="shared" si="9"/>
        <v>0</v>
      </c>
    </row>
    <row r="81" spans="1:14" x14ac:dyDescent="0.2">
      <c r="A81" s="7">
        <v>427</v>
      </c>
      <c r="B81" s="6" t="s">
        <v>35</v>
      </c>
      <c r="C81" s="4">
        <v>66</v>
      </c>
      <c r="D81" s="4">
        <v>7</v>
      </c>
      <c r="E81" s="3">
        <f t="shared" si="10"/>
        <v>-100</v>
      </c>
      <c r="F81" s="4">
        <v>1100</v>
      </c>
      <c r="G81" s="4">
        <v>84</v>
      </c>
      <c r="H81" s="2">
        <f t="shared" si="11"/>
        <v>-1000</v>
      </c>
      <c r="I81" s="4">
        <v>2247</v>
      </c>
      <c r="J81" s="4">
        <v>0</v>
      </c>
      <c r="K81" s="5">
        <f t="shared" si="8"/>
        <v>-2200</v>
      </c>
      <c r="L81" s="4">
        <v>0</v>
      </c>
      <c r="M81" s="4"/>
      <c r="N81" s="3">
        <f t="shared" si="9"/>
        <v>0</v>
      </c>
    </row>
    <row r="82" spans="1:14" x14ac:dyDescent="0.2">
      <c r="A82" s="7">
        <v>427</v>
      </c>
      <c r="B82" s="6" t="s">
        <v>34</v>
      </c>
      <c r="C82" s="4">
        <v>40</v>
      </c>
      <c r="D82" s="4">
        <v>3</v>
      </c>
      <c r="E82" s="3">
        <f t="shared" si="10"/>
        <v>0</v>
      </c>
      <c r="F82" s="4">
        <v>1203</v>
      </c>
      <c r="G82" s="4">
        <v>230</v>
      </c>
      <c r="H82" s="2">
        <f t="shared" si="11"/>
        <v>-1000</v>
      </c>
      <c r="I82" s="4">
        <v>2041</v>
      </c>
      <c r="J82" s="4">
        <v>0</v>
      </c>
      <c r="K82" s="5">
        <f t="shared" si="8"/>
        <v>-2000</v>
      </c>
      <c r="L82" s="4">
        <v>6453</v>
      </c>
      <c r="M82" s="4">
        <v>4122</v>
      </c>
      <c r="N82" s="3">
        <f t="shared" si="9"/>
        <v>-2300</v>
      </c>
    </row>
    <row r="83" spans="1:14" x14ac:dyDescent="0.2">
      <c r="A83" s="14">
        <v>437</v>
      </c>
      <c r="B83" s="13" t="s">
        <v>33</v>
      </c>
      <c r="C83" s="4">
        <v>109</v>
      </c>
      <c r="D83" s="4">
        <v>99</v>
      </c>
      <c r="E83" s="3">
        <f t="shared" si="10"/>
        <v>0</v>
      </c>
      <c r="F83" s="4">
        <v>728</v>
      </c>
      <c r="G83" s="4">
        <v>772</v>
      </c>
      <c r="H83" s="2">
        <f t="shared" si="11"/>
        <v>0</v>
      </c>
      <c r="I83" s="4">
        <v>1219</v>
      </c>
      <c r="J83" s="4">
        <v>1046</v>
      </c>
      <c r="K83" s="5">
        <f t="shared" si="8"/>
        <v>-200</v>
      </c>
      <c r="L83" s="4">
        <v>150</v>
      </c>
      <c r="M83" s="4">
        <v>4578</v>
      </c>
      <c r="N83" s="3">
        <f t="shared" si="9"/>
        <v>4400</v>
      </c>
    </row>
    <row r="84" spans="1:14" x14ac:dyDescent="0.2">
      <c r="A84" s="7">
        <v>440</v>
      </c>
      <c r="B84" s="6" t="s">
        <v>32</v>
      </c>
      <c r="C84" s="4">
        <v>7329</v>
      </c>
      <c r="D84" s="4">
        <v>7694</v>
      </c>
      <c r="E84" s="3">
        <f t="shared" si="10"/>
        <v>400</v>
      </c>
      <c r="F84" s="4">
        <v>5675</v>
      </c>
      <c r="G84" s="4">
        <v>6076</v>
      </c>
      <c r="H84" s="2">
        <f t="shared" si="11"/>
        <v>400</v>
      </c>
      <c r="I84" s="4">
        <v>9652</v>
      </c>
      <c r="J84" s="4">
        <v>9579</v>
      </c>
      <c r="K84" s="5">
        <f t="shared" si="8"/>
        <v>-100</v>
      </c>
      <c r="L84" s="4">
        <v>12368</v>
      </c>
      <c r="M84" s="4">
        <v>13522</v>
      </c>
      <c r="N84" s="3">
        <f t="shared" si="9"/>
        <v>1200</v>
      </c>
    </row>
    <row r="85" spans="1:14" x14ac:dyDescent="0.2">
      <c r="A85" s="7">
        <v>441</v>
      </c>
      <c r="B85" s="6" t="s">
        <v>31</v>
      </c>
      <c r="C85" s="4">
        <v>122</v>
      </c>
      <c r="D85" s="4">
        <v>132</v>
      </c>
      <c r="E85" s="3">
        <f t="shared" si="10"/>
        <v>0</v>
      </c>
      <c r="F85" s="4">
        <v>872</v>
      </c>
      <c r="G85" s="4">
        <v>910</v>
      </c>
      <c r="H85" s="2">
        <f t="shared" si="11"/>
        <v>0</v>
      </c>
      <c r="I85" s="4">
        <v>553</v>
      </c>
      <c r="J85" s="4">
        <v>523</v>
      </c>
      <c r="K85" s="5">
        <f t="shared" si="8"/>
        <v>0</v>
      </c>
      <c r="L85" s="4">
        <v>139</v>
      </c>
      <c r="M85" s="4">
        <v>41</v>
      </c>
      <c r="N85" s="3">
        <f t="shared" si="9"/>
        <v>-100</v>
      </c>
    </row>
    <row r="86" spans="1:14" x14ac:dyDescent="0.2">
      <c r="A86" s="7">
        <v>443</v>
      </c>
      <c r="B86" s="6" t="s">
        <v>30</v>
      </c>
      <c r="C86" s="4">
        <v>105</v>
      </c>
      <c r="D86" s="4">
        <v>117</v>
      </c>
      <c r="E86" s="3">
        <f t="shared" si="10"/>
        <v>0</v>
      </c>
      <c r="F86" s="4">
        <v>2230</v>
      </c>
      <c r="G86" s="4">
        <v>2356</v>
      </c>
      <c r="H86" s="2">
        <f t="shared" si="11"/>
        <v>100</v>
      </c>
      <c r="I86" s="4">
        <v>4465</v>
      </c>
      <c r="J86" s="4">
        <v>4230</v>
      </c>
      <c r="K86" s="5">
        <f t="shared" si="8"/>
        <v>-200</v>
      </c>
      <c r="L86" s="4">
        <v>0</v>
      </c>
      <c r="M86" s="4">
        <v>0</v>
      </c>
      <c r="N86" s="3">
        <f t="shared" si="9"/>
        <v>0</v>
      </c>
    </row>
    <row r="87" spans="1:14" x14ac:dyDescent="0.2">
      <c r="A87" s="7">
        <v>444</v>
      </c>
      <c r="B87" s="6" t="s">
        <v>29</v>
      </c>
      <c r="C87" s="4">
        <v>2875</v>
      </c>
      <c r="D87" s="4">
        <v>3107</v>
      </c>
      <c r="E87" s="3">
        <f t="shared" si="10"/>
        <v>200</v>
      </c>
      <c r="F87" s="4">
        <v>56035</v>
      </c>
      <c r="G87" s="4">
        <v>52340</v>
      </c>
      <c r="H87" s="2">
        <f t="shared" si="11"/>
        <v>-3700</v>
      </c>
      <c r="I87" s="4">
        <v>64497</v>
      </c>
      <c r="J87" s="4">
        <v>55866</v>
      </c>
      <c r="K87" s="5">
        <f t="shared" si="8"/>
        <v>-8600</v>
      </c>
      <c r="L87" s="4">
        <v>27667</v>
      </c>
      <c r="M87" s="4">
        <v>33215</v>
      </c>
      <c r="N87" s="3">
        <f t="shared" si="9"/>
        <v>5500</v>
      </c>
    </row>
    <row r="88" spans="1:14" x14ac:dyDescent="0.2">
      <c r="A88" s="7">
        <v>427</v>
      </c>
      <c r="B88" s="6" t="s">
        <v>28</v>
      </c>
      <c r="C88" s="4">
        <v>515</v>
      </c>
      <c r="D88" s="4">
        <v>35</v>
      </c>
      <c r="E88" s="3">
        <f t="shared" si="10"/>
        <v>-500</v>
      </c>
      <c r="F88" s="4">
        <v>46164</v>
      </c>
      <c r="G88" s="4">
        <v>4264</v>
      </c>
      <c r="H88" s="2">
        <f t="shared" si="11"/>
        <v>-41900</v>
      </c>
      <c r="I88" s="4">
        <v>34548</v>
      </c>
      <c r="J88" s="4">
        <v>0</v>
      </c>
      <c r="K88" s="5">
        <f t="shared" si="8"/>
        <v>-34500</v>
      </c>
      <c r="L88" s="4">
        <v>42376</v>
      </c>
      <c r="M88" s="4">
        <v>14944</v>
      </c>
      <c r="N88" s="3">
        <f t="shared" si="9"/>
        <v>-27400</v>
      </c>
    </row>
    <row r="89" spans="1:14" x14ac:dyDescent="0.2">
      <c r="A89" s="7">
        <v>501</v>
      </c>
      <c r="B89" s="6" t="s">
        <v>27</v>
      </c>
      <c r="C89" s="4">
        <v>407</v>
      </c>
      <c r="D89" s="4">
        <v>582</v>
      </c>
      <c r="E89" s="3">
        <f t="shared" si="10"/>
        <v>200</v>
      </c>
      <c r="F89" s="4">
        <v>5447</v>
      </c>
      <c r="G89" s="4">
        <v>7253</v>
      </c>
      <c r="H89" s="2">
        <f t="shared" si="11"/>
        <v>1800</v>
      </c>
      <c r="I89" s="4">
        <v>10730</v>
      </c>
      <c r="J89" s="4">
        <v>10746</v>
      </c>
      <c r="K89" s="5">
        <f t="shared" ref="K89:K113" si="12">ROUND(+J89-I89,-2)</f>
        <v>0</v>
      </c>
      <c r="L89" s="4">
        <v>126550</v>
      </c>
      <c r="M89" s="4">
        <v>135633</v>
      </c>
      <c r="N89" s="3">
        <f t="shared" si="9"/>
        <v>9100</v>
      </c>
    </row>
    <row r="90" spans="1:14" x14ac:dyDescent="0.2">
      <c r="A90" s="7">
        <v>502</v>
      </c>
      <c r="B90" s="6" t="s">
        <v>26</v>
      </c>
      <c r="C90" s="4">
        <v>0</v>
      </c>
      <c r="D90" s="4">
        <v>0</v>
      </c>
      <c r="E90" s="3">
        <f t="shared" si="10"/>
        <v>0</v>
      </c>
      <c r="F90" s="4">
        <v>0</v>
      </c>
      <c r="G90" s="4"/>
      <c r="H90" s="2">
        <f t="shared" si="11"/>
        <v>0</v>
      </c>
      <c r="I90" s="4">
        <v>0</v>
      </c>
      <c r="J90" s="4">
        <v>0</v>
      </c>
      <c r="K90" s="5">
        <f t="shared" si="12"/>
        <v>0</v>
      </c>
      <c r="L90" s="4">
        <v>0</v>
      </c>
      <c r="M90" s="4"/>
      <c r="N90" s="3">
        <f t="shared" si="9"/>
        <v>0</v>
      </c>
    </row>
    <row r="91" spans="1:14" x14ac:dyDescent="0.2">
      <c r="A91" s="7">
        <v>503</v>
      </c>
      <c r="B91" s="6" t="s">
        <v>25</v>
      </c>
      <c r="C91" s="4">
        <v>601</v>
      </c>
      <c r="D91" s="4">
        <v>942</v>
      </c>
      <c r="E91" s="3">
        <f t="shared" si="10"/>
        <v>300</v>
      </c>
      <c r="F91" s="4">
        <v>7189</v>
      </c>
      <c r="G91" s="4">
        <v>8764</v>
      </c>
      <c r="H91" s="2">
        <f t="shared" si="11"/>
        <v>1600</v>
      </c>
      <c r="I91" s="4">
        <v>7583</v>
      </c>
      <c r="J91" s="4">
        <v>17208</v>
      </c>
      <c r="K91" s="5">
        <f t="shared" si="12"/>
        <v>9600</v>
      </c>
      <c r="L91" s="4">
        <v>0</v>
      </c>
      <c r="M91" s="4"/>
      <c r="N91" s="3">
        <f t="shared" ref="N91:N113" si="13">ROUND(+M91-L91,-2)</f>
        <v>0</v>
      </c>
    </row>
    <row r="92" spans="1:14" x14ac:dyDescent="0.2">
      <c r="A92" s="7">
        <v>504</v>
      </c>
      <c r="B92" s="6" t="s">
        <v>24</v>
      </c>
      <c r="C92" s="4">
        <v>0</v>
      </c>
      <c r="D92" s="4">
        <v>0</v>
      </c>
      <c r="E92" s="3">
        <f t="shared" si="10"/>
        <v>0</v>
      </c>
      <c r="F92" s="4">
        <v>0</v>
      </c>
      <c r="G92" s="4"/>
      <c r="H92" s="2">
        <f t="shared" si="11"/>
        <v>0</v>
      </c>
      <c r="I92" s="4">
        <v>0</v>
      </c>
      <c r="J92" s="4">
        <v>0</v>
      </c>
      <c r="K92" s="5">
        <f t="shared" si="12"/>
        <v>0</v>
      </c>
      <c r="L92" s="4">
        <v>0</v>
      </c>
      <c r="M92" s="4"/>
      <c r="N92" s="3">
        <f t="shared" si="13"/>
        <v>0</v>
      </c>
    </row>
    <row r="93" spans="1:14" x14ac:dyDescent="0.2">
      <c r="A93" s="7">
        <v>511</v>
      </c>
      <c r="B93" s="6" t="s">
        <v>23</v>
      </c>
      <c r="C93" s="4">
        <v>41</v>
      </c>
      <c r="D93" s="4">
        <v>29</v>
      </c>
      <c r="E93" s="3">
        <f t="shared" si="10"/>
        <v>0</v>
      </c>
      <c r="F93" s="4">
        <v>48131</v>
      </c>
      <c r="G93" s="4">
        <v>49457</v>
      </c>
      <c r="H93" s="2">
        <f t="shared" si="11"/>
        <v>1300</v>
      </c>
      <c r="I93" s="4">
        <v>146818</v>
      </c>
      <c r="J93" s="4">
        <v>134290</v>
      </c>
      <c r="K93" s="5">
        <f t="shared" si="12"/>
        <v>-12500</v>
      </c>
      <c r="L93" s="4">
        <v>0</v>
      </c>
      <c r="M93" s="4"/>
      <c r="N93" s="3">
        <f t="shared" si="13"/>
        <v>0</v>
      </c>
    </row>
    <row r="94" spans="1:14" x14ac:dyDescent="0.2">
      <c r="A94" s="7">
        <v>512</v>
      </c>
      <c r="B94" s="6" t="s">
        <v>22</v>
      </c>
      <c r="C94" s="4">
        <v>49</v>
      </c>
      <c r="D94" s="4">
        <v>54</v>
      </c>
      <c r="E94" s="3">
        <f t="shared" si="10"/>
        <v>0</v>
      </c>
      <c r="F94" s="4">
        <v>161169</v>
      </c>
      <c r="G94" s="4">
        <v>148446</v>
      </c>
      <c r="H94" s="2">
        <f t="shared" si="11"/>
        <v>-12700</v>
      </c>
      <c r="I94" s="4">
        <v>509906</v>
      </c>
      <c r="J94" s="4">
        <v>495048</v>
      </c>
      <c r="K94" s="5">
        <f t="shared" si="12"/>
        <v>-14900</v>
      </c>
      <c r="L94" s="4">
        <v>0</v>
      </c>
      <c r="M94" s="4"/>
      <c r="N94" s="3">
        <f t="shared" si="13"/>
        <v>0</v>
      </c>
    </row>
    <row r="95" spans="1:14" x14ac:dyDescent="0.2">
      <c r="A95" s="7">
        <v>513</v>
      </c>
      <c r="B95" s="6" t="s">
        <v>21</v>
      </c>
      <c r="C95" s="4">
        <v>33</v>
      </c>
      <c r="D95" s="4">
        <v>34</v>
      </c>
      <c r="E95" s="3">
        <f t="shared" si="10"/>
        <v>0</v>
      </c>
      <c r="F95" s="4">
        <v>140237</v>
      </c>
      <c r="G95" s="4">
        <v>131416</v>
      </c>
      <c r="H95" s="2">
        <f t="shared" si="11"/>
        <v>-8800</v>
      </c>
      <c r="I95" s="4">
        <v>327462</v>
      </c>
      <c r="J95" s="4">
        <v>314324</v>
      </c>
      <c r="K95" s="5">
        <f t="shared" si="12"/>
        <v>-13100</v>
      </c>
      <c r="L95" s="4">
        <v>0</v>
      </c>
      <c r="M95" s="4"/>
      <c r="N95" s="3">
        <f t="shared" si="13"/>
        <v>0</v>
      </c>
    </row>
    <row r="96" spans="1:14" x14ac:dyDescent="0.2">
      <c r="A96" s="7">
        <v>514</v>
      </c>
      <c r="B96" s="6" t="s">
        <v>20</v>
      </c>
      <c r="C96" s="4">
        <v>174</v>
      </c>
      <c r="D96" s="4">
        <v>183</v>
      </c>
      <c r="E96" s="3">
        <f t="shared" si="10"/>
        <v>0</v>
      </c>
      <c r="F96" s="4">
        <v>140665</v>
      </c>
      <c r="G96" s="4">
        <v>131944</v>
      </c>
      <c r="H96" s="2">
        <f t="shared" si="11"/>
        <v>-8700</v>
      </c>
      <c r="I96" s="4">
        <v>526780</v>
      </c>
      <c r="J96" s="4">
        <v>492347</v>
      </c>
      <c r="K96" s="5">
        <f t="shared" si="12"/>
        <v>-34400</v>
      </c>
      <c r="L96" s="4">
        <v>0</v>
      </c>
      <c r="M96" s="4">
        <v>785</v>
      </c>
      <c r="N96" s="3">
        <f t="shared" si="13"/>
        <v>800</v>
      </c>
    </row>
    <row r="97" spans="1:14" x14ac:dyDescent="0.2">
      <c r="A97" s="7">
        <v>520</v>
      </c>
      <c r="B97" s="6" t="s">
        <v>19</v>
      </c>
      <c r="C97" s="4">
        <v>792</v>
      </c>
      <c r="D97" s="4">
        <v>736</v>
      </c>
      <c r="E97" s="3">
        <f t="shared" si="10"/>
        <v>-100</v>
      </c>
      <c r="F97" s="4">
        <v>11728</v>
      </c>
      <c r="G97" s="4">
        <v>10630</v>
      </c>
      <c r="H97" s="2">
        <f t="shared" si="11"/>
        <v>-1100</v>
      </c>
      <c r="I97" s="4">
        <v>18773</v>
      </c>
      <c r="J97" s="4">
        <v>16919</v>
      </c>
      <c r="K97" s="5">
        <f t="shared" si="12"/>
        <v>-1900</v>
      </c>
      <c r="L97" s="4">
        <v>16787</v>
      </c>
      <c r="M97" s="4">
        <v>6023</v>
      </c>
      <c r="N97" s="3">
        <f t="shared" si="13"/>
        <v>-10800</v>
      </c>
    </row>
    <row r="98" spans="1:14" x14ac:dyDescent="0.2">
      <c r="A98" s="7">
        <v>521</v>
      </c>
      <c r="B98" s="6" t="s">
        <v>18</v>
      </c>
      <c r="C98" s="4">
        <v>436</v>
      </c>
      <c r="D98" s="4">
        <v>631</v>
      </c>
      <c r="E98" s="3">
        <f t="shared" si="10"/>
        <v>200</v>
      </c>
      <c r="F98" s="4">
        <v>4380</v>
      </c>
      <c r="G98" s="4">
        <v>4687</v>
      </c>
      <c r="H98" s="2">
        <f t="shared" si="11"/>
        <v>300</v>
      </c>
      <c r="I98" s="4">
        <v>7462</v>
      </c>
      <c r="J98" s="4">
        <v>7307</v>
      </c>
      <c r="K98" s="5">
        <f t="shared" si="12"/>
        <v>-200</v>
      </c>
      <c r="L98" s="4">
        <v>537</v>
      </c>
      <c r="M98" s="4">
        <v>13825</v>
      </c>
      <c r="N98" s="3">
        <f t="shared" si="13"/>
        <v>13300</v>
      </c>
    </row>
    <row r="99" spans="1:14" x14ac:dyDescent="0.2">
      <c r="A99" s="7">
        <v>522</v>
      </c>
      <c r="B99" s="6" t="s">
        <v>17</v>
      </c>
      <c r="C99" s="4">
        <v>41</v>
      </c>
      <c r="D99" s="4">
        <v>45</v>
      </c>
      <c r="E99" s="3">
        <f t="shared" si="10"/>
        <v>0</v>
      </c>
      <c r="F99" s="4">
        <v>1487</v>
      </c>
      <c r="G99" s="4">
        <v>1369</v>
      </c>
      <c r="H99" s="2">
        <f t="shared" si="11"/>
        <v>-100</v>
      </c>
      <c r="I99" s="4">
        <v>1036</v>
      </c>
      <c r="J99" s="4">
        <v>726</v>
      </c>
      <c r="K99" s="5">
        <f t="shared" si="12"/>
        <v>-300</v>
      </c>
      <c r="L99" s="4">
        <v>0</v>
      </c>
      <c r="M99" s="4"/>
      <c r="N99" s="3">
        <f t="shared" si="13"/>
        <v>0</v>
      </c>
    </row>
    <row r="100" spans="1:14" x14ac:dyDescent="0.2">
      <c r="A100" s="7">
        <v>522</v>
      </c>
      <c r="B100" s="6" t="s">
        <v>16</v>
      </c>
      <c r="C100" s="4">
        <v>1036</v>
      </c>
      <c r="D100" s="4">
        <v>1142</v>
      </c>
      <c r="E100" s="3">
        <f t="shared" si="10"/>
        <v>100</v>
      </c>
      <c r="F100" s="4">
        <v>11023</v>
      </c>
      <c r="G100" s="4">
        <v>10959</v>
      </c>
      <c r="H100" s="2">
        <f t="shared" si="11"/>
        <v>-100</v>
      </c>
      <c r="I100" s="4">
        <v>14640</v>
      </c>
      <c r="J100" s="4">
        <v>13787</v>
      </c>
      <c r="K100" s="5">
        <f t="shared" si="12"/>
        <v>-900</v>
      </c>
      <c r="L100" s="4">
        <v>440</v>
      </c>
      <c r="M100" s="4">
        <v>505</v>
      </c>
      <c r="N100" s="3">
        <f t="shared" si="13"/>
        <v>100</v>
      </c>
    </row>
    <row r="101" spans="1:14" x14ac:dyDescent="0.2">
      <c r="A101" s="7">
        <v>523</v>
      </c>
      <c r="B101" s="6" t="s">
        <v>15</v>
      </c>
      <c r="C101" s="4">
        <v>3838</v>
      </c>
      <c r="D101" s="4">
        <v>4208</v>
      </c>
      <c r="E101" s="3">
        <f t="shared" ref="E101:E113" si="14">ROUND(+D101-C101,-2)</f>
        <v>400</v>
      </c>
      <c r="F101" s="4">
        <v>44391</v>
      </c>
      <c r="G101" s="4">
        <v>44471</v>
      </c>
      <c r="H101" s="2">
        <f t="shared" ref="H101:H113" si="15">ROUND(+G101-F101,-2)</f>
        <v>100</v>
      </c>
      <c r="I101" s="4">
        <v>27107</v>
      </c>
      <c r="J101" s="4">
        <v>24441</v>
      </c>
      <c r="K101" s="5">
        <f t="shared" si="12"/>
        <v>-2700</v>
      </c>
      <c r="L101" s="4">
        <v>12030</v>
      </c>
      <c r="M101" s="4">
        <v>12040</v>
      </c>
      <c r="N101" s="3">
        <f t="shared" si="13"/>
        <v>0</v>
      </c>
    </row>
    <row r="102" spans="1:14" x14ac:dyDescent="0.2">
      <c r="A102" s="7">
        <v>525</v>
      </c>
      <c r="B102" s="6" t="s">
        <v>14</v>
      </c>
      <c r="C102" s="4">
        <v>46</v>
      </c>
      <c r="D102" s="4">
        <v>52</v>
      </c>
      <c r="E102" s="3">
        <f t="shared" si="14"/>
        <v>0</v>
      </c>
      <c r="F102" s="4">
        <v>627</v>
      </c>
      <c r="G102" s="4">
        <v>481</v>
      </c>
      <c r="H102" s="2">
        <f t="shared" si="15"/>
        <v>-100</v>
      </c>
      <c r="I102" s="4">
        <v>1162</v>
      </c>
      <c r="J102" s="4">
        <v>1937</v>
      </c>
      <c r="K102" s="5">
        <f t="shared" si="12"/>
        <v>800</v>
      </c>
      <c r="L102" s="4">
        <v>29285</v>
      </c>
      <c r="M102" s="4">
        <v>41336</v>
      </c>
      <c r="N102" s="3">
        <f t="shared" si="13"/>
        <v>12100</v>
      </c>
    </row>
    <row r="103" spans="1:14" x14ac:dyDescent="0.2">
      <c r="A103" s="7">
        <v>900</v>
      </c>
      <c r="B103" s="6" t="s">
        <v>13</v>
      </c>
      <c r="C103" s="4">
        <v>205</v>
      </c>
      <c r="D103" s="4">
        <v>259</v>
      </c>
      <c r="E103" s="3">
        <f t="shared" si="14"/>
        <v>100</v>
      </c>
      <c r="F103" s="4">
        <v>5031</v>
      </c>
      <c r="G103" s="4">
        <v>4918</v>
      </c>
      <c r="H103" s="2">
        <f t="shared" si="15"/>
        <v>-100</v>
      </c>
      <c r="I103" s="4">
        <v>7491</v>
      </c>
      <c r="J103" s="4">
        <v>6677</v>
      </c>
      <c r="K103" s="5">
        <f t="shared" si="12"/>
        <v>-800</v>
      </c>
      <c r="L103" s="4">
        <v>590672</v>
      </c>
      <c r="M103" s="4">
        <v>468704</v>
      </c>
      <c r="N103" s="3">
        <f t="shared" si="13"/>
        <v>-122000</v>
      </c>
    </row>
    <row r="104" spans="1:14" x14ac:dyDescent="0.2">
      <c r="A104" s="7">
        <v>903</v>
      </c>
      <c r="B104" s="6" t="s">
        <v>12</v>
      </c>
      <c r="C104" s="4">
        <v>328</v>
      </c>
      <c r="D104" s="4">
        <v>260</v>
      </c>
      <c r="E104" s="3">
        <f t="shared" si="14"/>
        <v>-100</v>
      </c>
      <c r="F104" s="4">
        <v>1695</v>
      </c>
      <c r="G104" s="4">
        <v>1340</v>
      </c>
      <c r="H104" s="2">
        <f t="shared" si="15"/>
        <v>-400</v>
      </c>
      <c r="I104" s="4">
        <v>0</v>
      </c>
      <c r="J104" s="4">
        <v>0</v>
      </c>
      <c r="K104" s="5">
        <f t="shared" si="12"/>
        <v>0</v>
      </c>
      <c r="L104" s="4">
        <v>0</v>
      </c>
      <c r="M104" s="4"/>
      <c r="N104" s="3">
        <f t="shared" si="13"/>
        <v>0</v>
      </c>
    </row>
    <row r="105" spans="1:14" x14ac:dyDescent="0.2">
      <c r="A105" s="7">
        <v>905</v>
      </c>
      <c r="B105" s="6" t="s">
        <v>11</v>
      </c>
      <c r="C105" s="4">
        <v>55</v>
      </c>
      <c r="D105" s="4">
        <v>77</v>
      </c>
      <c r="E105" s="3">
        <f t="shared" si="14"/>
        <v>0</v>
      </c>
      <c r="F105" s="4">
        <v>639</v>
      </c>
      <c r="G105" s="4">
        <v>699</v>
      </c>
      <c r="H105" s="2">
        <f t="shared" si="15"/>
        <v>100</v>
      </c>
      <c r="I105" s="4">
        <v>723</v>
      </c>
      <c r="J105" s="4">
        <v>697</v>
      </c>
      <c r="K105" s="5">
        <f t="shared" si="12"/>
        <v>0</v>
      </c>
      <c r="L105" s="4">
        <v>0</v>
      </c>
      <c r="M105" s="4"/>
      <c r="N105" s="3">
        <f t="shared" si="13"/>
        <v>0</v>
      </c>
    </row>
    <row r="106" spans="1:14" x14ac:dyDescent="0.2">
      <c r="A106" s="7">
        <v>951</v>
      </c>
      <c r="B106" s="6" t="s">
        <v>10</v>
      </c>
      <c r="C106" s="4">
        <v>1452</v>
      </c>
      <c r="D106" s="4">
        <v>1335</v>
      </c>
      <c r="E106" s="3">
        <f t="shared" si="14"/>
        <v>-100</v>
      </c>
      <c r="F106" s="4">
        <v>84777</v>
      </c>
      <c r="G106" s="4">
        <v>73838</v>
      </c>
      <c r="H106" s="2">
        <f t="shared" si="15"/>
        <v>-10900</v>
      </c>
      <c r="I106" s="4">
        <v>28822</v>
      </c>
      <c r="J106" s="4">
        <v>24930</v>
      </c>
      <c r="K106" s="5">
        <f t="shared" si="12"/>
        <v>-3900</v>
      </c>
      <c r="L106" s="4">
        <v>0</v>
      </c>
      <c r="M106" s="4"/>
      <c r="N106" s="3">
        <f t="shared" si="13"/>
        <v>0</v>
      </c>
    </row>
    <row r="107" spans="1:14" x14ac:dyDescent="0.2">
      <c r="A107" s="7">
        <v>952</v>
      </c>
      <c r="B107" s="6" t="s">
        <v>9</v>
      </c>
      <c r="C107" s="4">
        <v>567</v>
      </c>
      <c r="D107" s="4">
        <v>553</v>
      </c>
      <c r="E107" s="3">
        <f t="shared" si="14"/>
        <v>0</v>
      </c>
      <c r="F107" s="4">
        <v>29943</v>
      </c>
      <c r="G107" s="4">
        <v>28246</v>
      </c>
      <c r="H107" s="2">
        <f t="shared" si="15"/>
        <v>-1700</v>
      </c>
      <c r="I107" s="4">
        <v>11304</v>
      </c>
      <c r="J107" s="4">
        <v>10598</v>
      </c>
      <c r="K107" s="5">
        <f t="shared" si="12"/>
        <v>-700</v>
      </c>
      <c r="L107" s="4">
        <v>0</v>
      </c>
      <c r="M107" s="4"/>
      <c r="N107" s="3">
        <f t="shared" si="13"/>
        <v>0</v>
      </c>
    </row>
    <row r="108" spans="1:14" x14ac:dyDescent="0.2">
      <c r="A108" s="7">
        <v>953</v>
      </c>
      <c r="B108" s="6" t="s">
        <v>8</v>
      </c>
      <c r="C108" s="4">
        <v>881</v>
      </c>
      <c r="D108" s="4">
        <v>908</v>
      </c>
      <c r="E108" s="3">
        <f t="shared" si="14"/>
        <v>0</v>
      </c>
      <c r="F108" s="4">
        <v>41358</v>
      </c>
      <c r="G108" s="4">
        <v>38714</v>
      </c>
      <c r="H108" s="2">
        <f t="shared" si="15"/>
        <v>-2600</v>
      </c>
      <c r="I108" s="4">
        <v>22444</v>
      </c>
      <c r="J108" s="4">
        <v>20050</v>
      </c>
      <c r="K108" s="5">
        <f t="shared" si="12"/>
        <v>-2400</v>
      </c>
      <c r="L108" s="4">
        <v>0</v>
      </c>
      <c r="M108" s="4"/>
      <c r="N108" s="3">
        <f t="shared" si="13"/>
        <v>0</v>
      </c>
    </row>
    <row r="109" spans="1:14" x14ac:dyDescent="0.2">
      <c r="A109" s="7">
        <v>954</v>
      </c>
      <c r="B109" s="6" t="s">
        <v>7</v>
      </c>
      <c r="C109" s="4">
        <v>1067</v>
      </c>
      <c r="D109" s="4">
        <v>1224</v>
      </c>
      <c r="E109" s="3">
        <f t="shared" si="14"/>
        <v>200</v>
      </c>
      <c r="F109" s="4">
        <v>74121</v>
      </c>
      <c r="G109" s="4">
        <v>61837</v>
      </c>
      <c r="H109" s="2">
        <f t="shared" si="15"/>
        <v>-12300</v>
      </c>
      <c r="I109" s="4">
        <v>30332</v>
      </c>
      <c r="J109" s="4">
        <v>25553</v>
      </c>
      <c r="K109" s="5">
        <f t="shared" si="12"/>
        <v>-4800</v>
      </c>
      <c r="L109" s="4">
        <v>0</v>
      </c>
      <c r="M109" s="4"/>
      <c r="N109" s="3">
        <f t="shared" si="13"/>
        <v>0</v>
      </c>
    </row>
    <row r="110" spans="1:14" x14ac:dyDescent="0.2">
      <c r="A110" s="7">
        <v>955</v>
      </c>
      <c r="B110" s="6" t="s">
        <v>6</v>
      </c>
      <c r="C110" s="4">
        <v>735</v>
      </c>
      <c r="D110" s="4">
        <v>838</v>
      </c>
      <c r="E110" s="3">
        <f t="shared" si="14"/>
        <v>100</v>
      </c>
      <c r="F110" s="4">
        <v>11523</v>
      </c>
      <c r="G110" s="4">
        <v>11801</v>
      </c>
      <c r="H110" s="2">
        <f t="shared" si="15"/>
        <v>300</v>
      </c>
      <c r="I110" s="4">
        <v>19907</v>
      </c>
      <c r="J110" s="4">
        <v>18166</v>
      </c>
      <c r="K110" s="5">
        <f t="shared" si="12"/>
        <v>-1700</v>
      </c>
      <c r="L110" s="4">
        <v>0</v>
      </c>
      <c r="M110" s="4"/>
      <c r="N110" s="3">
        <f t="shared" si="13"/>
        <v>0</v>
      </c>
    </row>
    <row r="111" spans="1:14" x14ac:dyDescent="0.2">
      <c r="A111" s="7">
        <v>956</v>
      </c>
      <c r="B111" s="6" t="s">
        <v>5</v>
      </c>
      <c r="C111" s="4">
        <v>592</v>
      </c>
      <c r="D111" s="4">
        <v>584</v>
      </c>
      <c r="E111" s="3">
        <f t="shared" si="14"/>
        <v>0</v>
      </c>
      <c r="F111" s="4">
        <v>33193</v>
      </c>
      <c r="G111" s="4">
        <v>34571</v>
      </c>
      <c r="H111" s="2">
        <f t="shared" si="15"/>
        <v>1400</v>
      </c>
      <c r="I111" s="4">
        <v>19234</v>
      </c>
      <c r="J111" s="4">
        <v>18233</v>
      </c>
      <c r="K111" s="5">
        <f t="shared" si="12"/>
        <v>-1000</v>
      </c>
      <c r="L111" s="4">
        <v>0</v>
      </c>
      <c r="M111" s="4"/>
      <c r="N111" s="3">
        <f t="shared" si="13"/>
        <v>0</v>
      </c>
    </row>
    <row r="112" spans="1:14" x14ac:dyDescent="0.2">
      <c r="A112" s="7">
        <v>957</v>
      </c>
      <c r="B112" s="6" t="s">
        <v>4</v>
      </c>
      <c r="C112" s="4">
        <v>844</v>
      </c>
      <c r="D112" s="4">
        <v>864</v>
      </c>
      <c r="E112" s="3">
        <f t="shared" si="14"/>
        <v>0</v>
      </c>
      <c r="F112" s="4">
        <v>59242</v>
      </c>
      <c r="G112" s="4">
        <v>49127</v>
      </c>
      <c r="H112" s="2">
        <f t="shared" si="15"/>
        <v>-10100</v>
      </c>
      <c r="I112" s="4">
        <v>25357</v>
      </c>
      <c r="J112" s="4">
        <v>22577</v>
      </c>
      <c r="K112" s="5">
        <f t="shared" si="12"/>
        <v>-2800</v>
      </c>
      <c r="L112" s="4">
        <v>0</v>
      </c>
      <c r="M112" s="4"/>
      <c r="N112" s="3">
        <f t="shared" si="13"/>
        <v>0</v>
      </c>
    </row>
    <row r="113" spans="1:14" ht="13.5" thickBot="1" x14ac:dyDescent="0.25">
      <c r="A113" s="7"/>
      <c r="B113" s="6" t="s">
        <v>3</v>
      </c>
      <c r="C113" s="4">
        <v>0</v>
      </c>
      <c r="D113" s="4">
        <v>8701</v>
      </c>
      <c r="E113" s="12">
        <f t="shared" si="14"/>
        <v>8700</v>
      </c>
      <c r="F113" s="4">
        <v>0</v>
      </c>
      <c r="G113" s="4">
        <v>0</v>
      </c>
      <c r="H113" s="2">
        <f t="shared" si="15"/>
        <v>0</v>
      </c>
      <c r="I113" s="4">
        <v>0</v>
      </c>
      <c r="J113" s="4">
        <v>0</v>
      </c>
      <c r="K113" s="5">
        <f t="shared" si="12"/>
        <v>0</v>
      </c>
      <c r="L113" s="4">
        <v>0</v>
      </c>
      <c r="M113" s="4">
        <v>169374</v>
      </c>
      <c r="N113" s="3">
        <f t="shared" si="13"/>
        <v>169400</v>
      </c>
    </row>
    <row r="114" spans="1:14" ht="13.5" thickBot="1" x14ac:dyDescent="0.25">
      <c r="A114" s="11"/>
      <c r="B114" s="10" t="s">
        <v>2</v>
      </c>
      <c r="C114" s="8">
        <f t="shared" ref="C114:N114" si="16">SUM(C5:C113)</f>
        <v>871020</v>
      </c>
      <c r="D114" s="8">
        <f t="shared" si="16"/>
        <v>928317</v>
      </c>
      <c r="E114" s="9">
        <f t="shared" si="16"/>
        <v>57000</v>
      </c>
      <c r="F114" s="8">
        <f t="shared" si="16"/>
        <v>5061141</v>
      </c>
      <c r="G114" s="8">
        <f t="shared" si="16"/>
        <v>5471750</v>
      </c>
      <c r="H114" s="8">
        <f t="shared" si="16"/>
        <v>410700</v>
      </c>
      <c r="I114" s="8">
        <f t="shared" si="16"/>
        <v>4578492</v>
      </c>
      <c r="J114" s="8">
        <f t="shared" si="16"/>
        <v>4298782</v>
      </c>
      <c r="K114" s="8">
        <f t="shared" si="16"/>
        <v>-279900</v>
      </c>
      <c r="L114" s="8">
        <f t="shared" si="16"/>
        <v>12683452</v>
      </c>
      <c r="M114" s="8">
        <f t="shared" si="16"/>
        <v>12975024</v>
      </c>
      <c r="N114" s="8">
        <f t="shared" si="16"/>
        <v>291800</v>
      </c>
    </row>
    <row r="116" spans="1:14" hidden="1" x14ac:dyDescent="0.2"/>
    <row r="117" spans="1:14" hidden="1" x14ac:dyDescent="0.2">
      <c r="B117" s="1" t="s">
        <v>120</v>
      </c>
      <c r="M117" s="30">
        <f>7365+2003+38760+14673+25+92494+58+16413+1723694+59717</f>
        <v>1955202</v>
      </c>
    </row>
    <row r="118" spans="1:14" hidden="1" x14ac:dyDescent="0.2"/>
    <row r="119" spans="1:14" hidden="1" x14ac:dyDescent="0.2">
      <c r="G119" s="30">
        <v>5471750</v>
      </c>
      <c r="J119" s="30">
        <v>4298781</v>
      </c>
      <c r="M119" s="30">
        <v>15265523</v>
      </c>
    </row>
    <row r="120" spans="1:14" hidden="1" x14ac:dyDescent="0.2"/>
    <row r="121" spans="1:14" hidden="1" x14ac:dyDescent="0.2">
      <c r="G121" s="31">
        <f>G114+G117</f>
        <v>5471750</v>
      </c>
      <c r="J121" s="30">
        <f>J114+J117</f>
        <v>4298782</v>
      </c>
      <c r="M121" s="31">
        <f>M114+M117</f>
        <v>14930226</v>
      </c>
    </row>
    <row r="122" spans="1:14" hidden="1" x14ac:dyDescent="0.2"/>
    <row r="123" spans="1:14" hidden="1" x14ac:dyDescent="0.2">
      <c r="G123" s="31">
        <f>G119-G121</f>
        <v>0</v>
      </c>
      <c r="J123" s="31">
        <f>J119-J121</f>
        <v>-1</v>
      </c>
      <c r="M123" s="30">
        <f>M119-M121</f>
        <v>335297</v>
      </c>
    </row>
    <row r="124" spans="1:14" hidden="1" x14ac:dyDescent="0.2"/>
    <row r="125" spans="1:14" hidden="1" x14ac:dyDescent="0.2">
      <c r="B125" s="1" t="s">
        <v>121</v>
      </c>
      <c r="M125" s="30">
        <f>117500+108900+108900</f>
        <v>335300</v>
      </c>
    </row>
    <row r="126" spans="1:14" hidden="1" x14ac:dyDescent="0.2"/>
    <row r="127" spans="1:14" hidden="1" x14ac:dyDescent="0.2">
      <c r="M127" s="31">
        <f>M123-M125</f>
        <v>-3</v>
      </c>
    </row>
    <row r="128" spans="1:14" hidden="1" x14ac:dyDescent="0.2">
      <c r="G128" s="32">
        <f>H114+K114</f>
        <v>130800</v>
      </c>
    </row>
    <row r="129" spans="5:5" hidden="1" x14ac:dyDescent="0.2"/>
    <row r="130" spans="5:5" hidden="1" x14ac:dyDescent="0.2">
      <c r="E130" s="32">
        <f>E114+H114+K114+N114</f>
        <v>479600</v>
      </c>
    </row>
    <row r="131" spans="5:5" hidden="1" x14ac:dyDescent="0.2"/>
    <row r="132" spans="5:5" hidden="1" x14ac:dyDescent="0.2">
      <c r="E132" s="30">
        <f>E130/2</f>
        <v>239800</v>
      </c>
    </row>
    <row r="133" spans="5:5" hidden="1" x14ac:dyDescent="0.2"/>
    <row r="134" spans="5:5" hidden="1" x14ac:dyDescent="0.2"/>
  </sheetData>
  <mergeCells count="6">
    <mergeCell ref="A1:N1"/>
    <mergeCell ref="F2:K2"/>
    <mergeCell ref="C3:E3"/>
    <mergeCell ref="F3:H3"/>
    <mergeCell ref="I3:K3"/>
    <mergeCell ref="L3:N3"/>
  </mergeCells>
  <pageMargins left="0" right="0" top="0.5" bottom="0" header="0.3" footer="0.3"/>
  <pageSetup paperSize="1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2024 budget adj- STO,SCO,AG </vt:lpstr>
      <vt:lpstr>'FY 2024 budget adj- STO,SCO,AG '!Print_Area</vt:lpstr>
      <vt:lpstr>'FY 2024 budget adj- STO,SCO,AG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Fulkerson</dc:creator>
  <cp:lastModifiedBy>David Fulkerson</cp:lastModifiedBy>
  <cp:lastPrinted>2022-09-22T16:50:35Z</cp:lastPrinted>
  <dcterms:created xsi:type="dcterms:W3CDTF">2021-09-25T20:16:54Z</dcterms:created>
  <dcterms:modified xsi:type="dcterms:W3CDTF">2022-10-14T21:48:23Z</dcterms:modified>
</cp:coreProperties>
</file>